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elizabeth.shaver/Downloads/"/>
    </mc:Choice>
  </mc:AlternateContent>
  <xr:revisionPtr revIDLastSave="0" documentId="13_ncr:1_{5B7BB5C0-5918-754E-AC18-B382FDA445B1}" xr6:coauthVersionLast="45" xr6:coauthVersionMax="45" xr10:uidLastSave="{00000000-0000-0000-0000-000000000000}"/>
  <bookViews>
    <workbookView xWindow="0" yWindow="460" windowWidth="28800" windowHeight="16100" xr2:uid="{9938A6DA-5A0E-9C4F-8239-69EBE6A6FCDF}"/>
  </bookViews>
  <sheets>
    <sheet name="Tutorial Notes" sheetId="14" r:id="rId1"/>
    <sheet name="SQ1 - Framework part statements" sheetId="12" r:id="rId2"/>
    <sheet name="SQ2 - Set Priority Levels" sheetId="13" r:id="rId3"/>
    <sheet name="Q1 - Compile Raw Data" sheetId="1" r:id="rId4"/>
    <sheet name="Q2 - Normalize Res Indicators" sheetId="2" r:id="rId5"/>
    <sheet name="Q3 - Calculate Resilience Score" sheetId="3" r:id="rId6"/>
    <sheet name="Q4 - Normalize Human Impacts" sheetId="4" r:id="rId7"/>
    <sheet name="Q5 - Calculate Human Impacts " sheetId="8" r:id="rId8"/>
    <sheet name="Q6 - Normalize Other Scores" sheetId="7" r:id="rId9"/>
    <sheet name="Q7 - Calculate Priority Scores" sheetId="9" r:id="rId10"/>
    <sheet name="Q8 - Stop-Light Colors" sheetId="10" r:id="rId11"/>
    <sheet name="Q9 - Set Priority Levels" sheetId="11"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3" i="13" l="1"/>
  <c r="I23" i="13"/>
  <c r="H23" i="13"/>
  <c r="G23" i="13"/>
  <c r="F23" i="13"/>
  <c r="J22" i="13"/>
  <c r="I22" i="13"/>
  <c r="I24" i="13" s="1"/>
  <c r="H22" i="13"/>
  <c r="G22" i="13"/>
  <c r="F22" i="13"/>
  <c r="E20" i="13"/>
  <c r="E19" i="13"/>
  <c r="E18" i="13"/>
  <c r="E17" i="13"/>
  <c r="E16" i="13"/>
  <c r="E15" i="13"/>
  <c r="E14" i="13"/>
  <c r="E13" i="13"/>
  <c r="E12" i="13"/>
  <c r="E11" i="13"/>
  <c r="E10" i="13"/>
  <c r="E9" i="13"/>
  <c r="E8" i="13"/>
  <c r="E7" i="13"/>
  <c r="E6" i="13"/>
  <c r="H24" i="13" l="1"/>
  <c r="G25" i="13"/>
  <c r="F24" i="13"/>
  <c r="G24" i="13"/>
  <c r="F25" i="13"/>
  <c r="J25" i="13"/>
  <c r="J24" i="13"/>
  <c r="H25" i="13"/>
  <c r="I25" i="13"/>
  <c r="Z25" i="10" l="1"/>
  <c r="Y25" i="10"/>
  <c r="X25" i="10"/>
  <c r="W25" i="10"/>
  <c r="V25" i="10"/>
  <c r="U25" i="10"/>
  <c r="T25" i="10"/>
  <c r="S25" i="10"/>
  <c r="Q25" i="10"/>
  <c r="P25" i="10"/>
  <c r="O25" i="10"/>
  <c r="N25" i="10"/>
  <c r="M25" i="10"/>
  <c r="L25" i="10"/>
  <c r="K25" i="10"/>
  <c r="J25" i="10"/>
  <c r="I25" i="10"/>
  <c r="H25" i="10"/>
  <c r="G25" i="10"/>
  <c r="E25" i="10"/>
  <c r="Z24" i="10"/>
  <c r="Z27" i="10" s="1"/>
  <c r="Y24" i="10"/>
  <c r="Y27" i="10" s="1"/>
  <c r="X24" i="10"/>
  <c r="X27" i="10" s="1"/>
  <c r="W24" i="10"/>
  <c r="W27" i="10" s="1"/>
  <c r="V24" i="10"/>
  <c r="V27" i="10" s="1"/>
  <c r="U24" i="10"/>
  <c r="U27" i="10" s="1"/>
  <c r="T24" i="10"/>
  <c r="T27" i="10" s="1"/>
  <c r="S24" i="10"/>
  <c r="S27" i="10" s="1"/>
  <c r="Q24" i="10"/>
  <c r="Q27" i="10" s="1"/>
  <c r="P24" i="10"/>
  <c r="P27" i="10" s="1"/>
  <c r="O24" i="10"/>
  <c r="O27" i="10" s="1"/>
  <c r="N24" i="10"/>
  <c r="N27" i="10" s="1"/>
  <c r="M24" i="10"/>
  <c r="M27" i="10" s="1"/>
  <c r="L24" i="10"/>
  <c r="L27" i="10" s="1"/>
  <c r="K24" i="10"/>
  <c r="K27" i="10" s="1"/>
  <c r="J24" i="10"/>
  <c r="J27" i="10" s="1"/>
  <c r="I24" i="10"/>
  <c r="I27" i="10" s="1"/>
  <c r="H24" i="10"/>
  <c r="H27" i="10" s="1"/>
  <c r="G24" i="10"/>
  <c r="G27" i="10" s="1"/>
  <c r="E24" i="10"/>
  <c r="E27" i="10" s="1"/>
  <c r="E9" i="9"/>
  <c r="E10" i="9"/>
  <c r="E11" i="9"/>
  <c r="E12" i="9"/>
  <c r="D12" i="9" s="1"/>
  <c r="E13" i="9"/>
  <c r="E14" i="9"/>
  <c r="E15" i="9"/>
  <c r="E16" i="9"/>
  <c r="D16" i="9" s="1"/>
  <c r="E17" i="9"/>
  <c r="E18" i="9"/>
  <c r="E19" i="9"/>
  <c r="E20" i="9"/>
  <c r="D20" i="9" s="1"/>
  <c r="E21" i="9"/>
  <c r="E22" i="9"/>
  <c r="E8" i="9"/>
  <c r="E24" i="9" s="1"/>
  <c r="K45" i="7"/>
  <c r="I32" i="7"/>
  <c r="I33" i="7"/>
  <c r="J33" i="7"/>
  <c r="K34" i="7"/>
  <c r="I35" i="7"/>
  <c r="K35" i="7"/>
  <c r="I36" i="7"/>
  <c r="I37" i="7"/>
  <c r="J37" i="7"/>
  <c r="K38" i="7"/>
  <c r="I39" i="7"/>
  <c r="K39" i="7"/>
  <c r="I40" i="7"/>
  <c r="I41" i="7"/>
  <c r="J41" i="7"/>
  <c r="K42" i="7"/>
  <c r="I43" i="7"/>
  <c r="K43" i="7"/>
  <c r="I44" i="7"/>
  <c r="K31" i="7"/>
  <c r="J31" i="7"/>
  <c r="K29" i="7"/>
  <c r="K32" i="7" s="1"/>
  <c r="I29" i="7"/>
  <c r="I31" i="7" s="1"/>
  <c r="J29" i="7"/>
  <c r="J45" i="7" s="1"/>
  <c r="V27" i="8"/>
  <c r="V28" i="8"/>
  <c r="V29" i="8"/>
  <c r="V30" i="8"/>
  <c r="V31" i="8"/>
  <c r="V32" i="8"/>
  <c r="V33" i="8"/>
  <c r="V34" i="8"/>
  <c r="V35" i="8"/>
  <c r="V36" i="8"/>
  <c r="V37" i="8"/>
  <c r="V38" i="8"/>
  <c r="V39" i="8"/>
  <c r="V40" i="8"/>
  <c r="V26" i="8"/>
  <c r="V24" i="8"/>
  <c r="W28" i="4"/>
  <c r="X28" i="4"/>
  <c r="Y28" i="4"/>
  <c r="Z28" i="4"/>
  <c r="AA28" i="4"/>
  <c r="AB28" i="4"/>
  <c r="AC28" i="4"/>
  <c r="W29" i="4"/>
  <c r="X29" i="4"/>
  <c r="Y29" i="4"/>
  <c r="Z29" i="4"/>
  <c r="AA29" i="4"/>
  <c r="AB29" i="4"/>
  <c r="AC29" i="4"/>
  <c r="W30" i="4"/>
  <c r="X30" i="4"/>
  <c r="Y30" i="4"/>
  <c r="Z30" i="4"/>
  <c r="AA30" i="4"/>
  <c r="AB30" i="4"/>
  <c r="AC30" i="4"/>
  <c r="W31" i="4"/>
  <c r="X31" i="4"/>
  <c r="Y31" i="4"/>
  <c r="Z31" i="4"/>
  <c r="AA31" i="4"/>
  <c r="AB31" i="4"/>
  <c r="AC31" i="4"/>
  <c r="W32" i="4"/>
  <c r="X32" i="4"/>
  <c r="Y32" i="4"/>
  <c r="Z32" i="4"/>
  <c r="AA32" i="4"/>
  <c r="AB32" i="4"/>
  <c r="AC32" i="4"/>
  <c r="W33" i="4"/>
  <c r="X33" i="4"/>
  <c r="Y33" i="4"/>
  <c r="Z33" i="4"/>
  <c r="AA33" i="4"/>
  <c r="AB33" i="4"/>
  <c r="AC33" i="4"/>
  <c r="W34" i="4"/>
  <c r="X34" i="4"/>
  <c r="Y34" i="4"/>
  <c r="Z34" i="4"/>
  <c r="AA34" i="4"/>
  <c r="AB34" i="4"/>
  <c r="AC34" i="4"/>
  <c r="W35" i="4"/>
  <c r="X35" i="4"/>
  <c r="Y35" i="4"/>
  <c r="Z35" i="4"/>
  <c r="AA35" i="4"/>
  <c r="AB35" i="4"/>
  <c r="AC35" i="4"/>
  <c r="W36" i="4"/>
  <c r="X36" i="4"/>
  <c r="Y36" i="4"/>
  <c r="Z36" i="4"/>
  <c r="AA36" i="4"/>
  <c r="AB36" i="4"/>
  <c r="AC36" i="4"/>
  <c r="W37" i="4"/>
  <c r="X37" i="4"/>
  <c r="Y37" i="4"/>
  <c r="Z37" i="4"/>
  <c r="AA37" i="4"/>
  <c r="AB37" i="4"/>
  <c r="AC37" i="4"/>
  <c r="W38" i="4"/>
  <c r="X38" i="4"/>
  <c r="Y38" i="4"/>
  <c r="Z38" i="4"/>
  <c r="AA38" i="4"/>
  <c r="AB38" i="4"/>
  <c r="AC38" i="4"/>
  <c r="W39" i="4"/>
  <c r="X39" i="4"/>
  <c r="Y39" i="4"/>
  <c r="Z39" i="4"/>
  <c r="AA39" i="4"/>
  <c r="AB39" i="4"/>
  <c r="AC39" i="4"/>
  <c r="W40" i="4"/>
  <c r="X40" i="4"/>
  <c r="Y40" i="4"/>
  <c r="Z40" i="4"/>
  <c r="AA40" i="4"/>
  <c r="AB40" i="4"/>
  <c r="AC40" i="4"/>
  <c r="W41" i="4"/>
  <c r="X41" i="4"/>
  <c r="Y41" i="4"/>
  <c r="Z41" i="4"/>
  <c r="AA41" i="4"/>
  <c r="AB41" i="4"/>
  <c r="AC41" i="4"/>
  <c r="X27" i="4"/>
  <c r="Y27" i="4"/>
  <c r="Z27" i="4"/>
  <c r="AA27" i="4"/>
  <c r="AB27" i="4"/>
  <c r="AC27" i="4"/>
  <c r="W27" i="4"/>
  <c r="K9" i="3"/>
  <c r="K10" i="3"/>
  <c r="K11" i="3"/>
  <c r="K12" i="3"/>
  <c r="K13" i="3"/>
  <c r="K14" i="3"/>
  <c r="K15" i="3"/>
  <c r="K16" i="3"/>
  <c r="K17" i="3"/>
  <c r="K18" i="3"/>
  <c r="K19" i="3"/>
  <c r="K20" i="3"/>
  <c r="K21" i="3"/>
  <c r="K22" i="3"/>
  <c r="K8" i="3"/>
  <c r="D19" i="9" l="1"/>
  <c r="D15" i="9"/>
  <c r="D11" i="9"/>
  <c r="D22" i="9"/>
  <c r="D18" i="9"/>
  <c r="D14" i="9"/>
  <c r="D10" i="9"/>
  <c r="D21" i="9"/>
  <c r="D17" i="9"/>
  <c r="D13" i="9"/>
  <c r="D9" i="9"/>
  <c r="D8" i="9"/>
  <c r="J42" i="7"/>
  <c r="J34" i="7"/>
  <c r="J44" i="7"/>
  <c r="K41" i="7"/>
  <c r="J40" i="7"/>
  <c r="K37" i="7"/>
  <c r="J36" i="7"/>
  <c r="K33" i="7"/>
  <c r="J32" i="7"/>
  <c r="I45" i="7"/>
  <c r="J38" i="7"/>
  <c r="K44" i="7"/>
  <c r="J43" i="7"/>
  <c r="I42" i="7"/>
  <c r="K40" i="7"/>
  <c r="J39" i="7"/>
  <c r="I38" i="7"/>
  <c r="K36" i="7"/>
  <c r="J35" i="7"/>
  <c r="I34" i="7"/>
  <c r="E26" i="10"/>
  <c r="J26" i="10"/>
  <c r="N26" i="10"/>
  <c r="S26" i="10"/>
  <c r="W26" i="10"/>
  <c r="G26" i="10"/>
  <c r="K26" i="10"/>
  <c r="O26" i="10"/>
  <c r="T26" i="10"/>
  <c r="X26" i="10"/>
  <c r="H26" i="10"/>
  <c r="L26" i="10"/>
  <c r="P26" i="10"/>
  <c r="U26" i="10"/>
  <c r="Y26" i="10"/>
  <c r="I26" i="10"/>
  <c r="M26" i="10"/>
  <c r="Q26" i="10"/>
  <c r="V26" i="10"/>
  <c r="Z26" i="10"/>
  <c r="K24" i="3"/>
  <c r="J16" i="3" s="1"/>
  <c r="J17" i="3" l="1"/>
  <c r="J21" i="3"/>
  <c r="J22" i="3"/>
  <c r="J15" i="3"/>
  <c r="J9" i="3"/>
  <c r="J10" i="3"/>
  <c r="J12" i="3"/>
  <c r="J19" i="3"/>
  <c r="J13" i="3"/>
  <c r="J14" i="3"/>
  <c r="J20" i="3"/>
  <c r="J8" i="3"/>
  <c r="J18" i="3"/>
  <c r="J11" i="3"/>
</calcChain>
</file>

<file path=xl/sharedStrings.xml><?xml version="1.0" encoding="utf-8"?>
<sst xmlns="http://schemas.openxmlformats.org/spreadsheetml/2006/main" count="997" uniqueCount="215">
  <si>
    <t>Reef Name</t>
  </si>
  <si>
    <t>Priority Level</t>
  </si>
  <si>
    <t>Priority Score FINAL</t>
  </si>
  <si>
    <t>Priority Score RAW</t>
  </si>
  <si>
    <t>Relevance to Goal</t>
  </si>
  <si>
    <t>Potential to improve condition</t>
  </si>
  <si>
    <t>Short and long-term coral survival.    [Climate Vulnerability]</t>
  </si>
  <si>
    <t>Future Exposure</t>
  </si>
  <si>
    <t>Resilience/ecological processes</t>
  </si>
  <si>
    <t>Human Impacts</t>
  </si>
  <si>
    <t xml:space="preserve">R </t>
  </si>
  <si>
    <t>CD</t>
  </si>
  <si>
    <t>HB</t>
  </si>
  <si>
    <t>CR</t>
  </si>
  <si>
    <t>CCA</t>
  </si>
  <si>
    <t>CP*</t>
  </si>
  <si>
    <t>MA*</t>
  </si>
  <si>
    <t>HI</t>
  </si>
  <si>
    <t>MBP</t>
  </si>
  <si>
    <t>WP</t>
  </si>
  <si>
    <t>MD</t>
  </si>
  <si>
    <t>OF</t>
  </si>
  <si>
    <t>T</t>
  </si>
  <si>
    <t>S</t>
  </si>
  <si>
    <t>Geranium Reef</t>
  </si>
  <si>
    <t>HIGH</t>
  </si>
  <si>
    <t>Tulip Reef</t>
  </si>
  <si>
    <t>Lily Reef</t>
  </si>
  <si>
    <t>MEDIUM</t>
  </si>
  <si>
    <t>Periwinkle Reef</t>
  </si>
  <si>
    <t>Rose Reef</t>
  </si>
  <si>
    <t>Orchid  Reef</t>
  </si>
  <si>
    <t>Petunia Reef</t>
  </si>
  <si>
    <t>Azalea Reef</t>
  </si>
  <si>
    <t>Chrysanthemum Reef</t>
  </si>
  <si>
    <t>LOW</t>
  </si>
  <si>
    <t>Lavender Reef</t>
  </si>
  <si>
    <t>Violet Reef</t>
  </si>
  <si>
    <t>Daisy Reef</t>
  </si>
  <si>
    <t>Hydrangea Reef</t>
  </si>
  <si>
    <t>Buttercup Reef</t>
  </si>
  <si>
    <t>Marigold Reef</t>
  </si>
  <si>
    <t xml:space="preserve"> </t>
  </si>
  <si>
    <t>CP</t>
  </si>
  <si>
    <t>MA</t>
  </si>
  <si>
    <t xml:space="preserve">  </t>
  </si>
  <si>
    <t>Human Impacts (or Threat Risk).    Reefs at Risk Revisited and local data</t>
  </si>
  <si>
    <t>1 - Compile raw data into a master table</t>
  </si>
  <si>
    <t>Variable codes are as follows, with description of what was used in this specific example:</t>
  </si>
  <si>
    <t xml:space="preserve">     Values are absolute percent coral cover lost 2015-2020.</t>
  </si>
  <si>
    <t xml:space="preserve">     more time to adapt and acclimate to rising sea temperatures. </t>
  </si>
  <si>
    <t>Future Exposure (A)</t>
  </si>
  <si>
    <t xml:space="preserve">     (B) 2020 (present day) is then subtracted from those dates to create a number of years between present day and ASB; later is better as those reefs have</t>
  </si>
  <si>
    <t>Priority Level - In final table these will be relative categories with a stop-light color code from low to high</t>
  </si>
  <si>
    <t>Priority Score Final - In final table these will be normalized values (values divided by max value) of Priority Score Raw</t>
  </si>
  <si>
    <t xml:space="preserve">Priority Score Raw - In final table these are the average scores for five main framework parts (Relevance to goal, Potential to improve condition, Future exposure, Resilience, and Human impacts). </t>
  </si>
  <si>
    <t>R (B)</t>
  </si>
  <si>
    <t>R (A)</t>
  </si>
  <si>
    <t xml:space="preserve">     (B) In final table these will the average of the resilience indicators selected for your assessment of relative resilience</t>
  </si>
  <si>
    <t>NOTE - you may select different resilience indicators than those selected here for your local context and due to data availability</t>
  </si>
  <si>
    <t>Resource on completing assessments of relative resilience - https://www.coris.noaa.gov/activities/resilience_guide/</t>
  </si>
  <si>
    <t>CD - Coral Diversity - Example here is Inverse Simpson's Index of Diversity where values range from 0 to 1 and higher scores mean higher diversity</t>
  </si>
  <si>
    <t xml:space="preserve">     With Simpson's index, the math calculates the likelihood that any two random samples from a community will be different</t>
  </si>
  <si>
    <t>HB - Herbivore biomass - grams per square meter of herbivorous fish</t>
  </si>
  <si>
    <t>CR - Coral Recruitment - # of corals per square meter that have less than a 4 cm longest diameter</t>
  </si>
  <si>
    <t>For further information or technical support contact: resilience@tnc.org</t>
  </si>
  <si>
    <t>C Di</t>
  </si>
  <si>
    <t>CP - Coral Predation - Average # of Crown of Thorns Starfish per 100 square meters</t>
  </si>
  <si>
    <t>C Di - Coral Disease - Average percent of colonies affected by disease (prevalence) per 100 square meters</t>
  </si>
  <si>
    <t>CCA - Crustose Coralline Algae Cover - Average percent cover of CCA from line intercept transects</t>
  </si>
  <si>
    <t>MA - Macroalgae Cover - Average percent cover of MA from line intercept transects</t>
  </si>
  <si>
    <r>
      <rPr>
        <b/>
        <sz val="12"/>
        <color theme="1"/>
        <rFont val="Calibri"/>
        <family val="2"/>
        <scheme val="minor"/>
      </rPr>
      <t xml:space="preserve">Relevance to goal </t>
    </r>
    <r>
      <rPr>
        <sz val="12"/>
        <color theme="1"/>
        <rFont val="Calibri"/>
        <family val="2"/>
        <scheme val="minor"/>
      </rPr>
      <t>- Goal here is to restore reefs severely impacted by bleaching and the percent of coral cover lost due to bleaching during the last 5 years is used as the proxy.</t>
    </r>
  </si>
  <si>
    <r>
      <rPr>
        <b/>
        <sz val="12"/>
        <color theme="1"/>
        <rFont val="Calibri"/>
        <family val="2"/>
        <scheme val="minor"/>
      </rPr>
      <t xml:space="preserve">Potential to improve condition </t>
    </r>
    <r>
      <rPr>
        <sz val="12"/>
        <color theme="1"/>
        <rFont val="Calibri"/>
        <family val="2"/>
        <scheme val="minor"/>
      </rPr>
      <t>- Percent of substrated made up by substrate suitable for transplanting corals from nurseries</t>
    </r>
  </si>
  <si>
    <r>
      <rPr>
        <b/>
        <sz val="12"/>
        <color theme="1"/>
        <rFont val="Calibri"/>
        <family val="2"/>
        <scheme val="minor"/>
      </rPr>
      <t xml:space="preserve">Future exposure </t>
    </r>
    <r>
      <rPr>
        <sz val="12"/>
        <color theme="1"/>
        <rFont val="Calibri"/>
        <family val="2"/>
        <scheme val="minor"/>
      </rPr>
      <t>- (A) Projected date of annual severe bleaching from CMIP6 model projections available from the United Nations World Environment Situation Room</t>
    </r>
  </si>
  <si>
    <r>
      <rPr>
        <b/>
        <sz val="12"/>
        <color theme="1"/>
        <rFont val="Calibri"/>
        <family val="2"/>
        <scheme val="minor"/>
      </rPr>
      <t>R - Resilience</t>
    </r>
    <r>
      <rPr>
        <sz val="12"/>
        <color theme="1"/>
        <rFont val="Calibri"/>
        <family val="2"/>
        <scheme val="minor"/>
      </rPr>
      <t xml:space="preserve"> - (A) In final table these will be the normalized (values divided by max value) resilience scores</t>
    </r>
  </si>
  <si>
    <t>HI (A)</t>
  </si>
  <si>
    <t>HI (B)</t>
  </si>
  <si>
    <t xml:space="preserve">    (B) In final table these will be the average of the human impacts scores </t>
  </si>
  <si>
    <t>NOTE - You may select different human impacts to collect and compile data on and examine.</t>
  </si>
  <si>
    <t xml:space="preserve">     Here, sample data are shown from Reefs at Risk Revisited ( https://www.wri.org/publication/reefs-risk-revisited ), which uses a scoring scheme from 0 to 1500.</t>
  </si>
  <si>
    <t>MBP - Marine Based Pollution - Pollution from marine sources; a water quality variable</t>
  </si>
  <si>
    <t>WP - Watershed Based Pollution - Pollution from marine sources; a water quality variable</t>
  </si>
  <si>
    <t>MD - Marine Debris - Debris within the marine environment; can have a range of sources</t>
  </si>
  <si>
    <t>OF - Overfishing and Destructive Fishing - A relative measure of fishing pressure and level of fishing depletion</t>
  </si>
  <si>
    <t>CD - Coastal Development - A measure of the presence and predicted near future development of infrastructure along coastlines near reefs</t>
  </si>
  <si>
    <t>T - Tourism - A measure of impacts to reefs caused by Tourism; for this example, this is a measure of visitation, and physical human impacts to reefs through anchor and fin damage</t>
  </si>
  <si>
    <t xml:space="preserve">S - Shipping - A measure of frequency ships pass nearby daily; a threat or risk of ship and boat groundings </t>
  </si>
  <si>
    <r>
      <rPr>
        <b/>
        <sz val="12"/>
        <color theme="1"/>
        <rFont val="Calibri"/>
        <family val="2"/>
        <scheme val="minor"/>
      </rPr>
      <t>HI - Human Impacts</t>
    </r>
    <r>
      <rPr>
        <sz val="12"/>
        <color theme="1"/>
        <rFont val="Calibri"/>
        <family val="2"/>
        <scheme val="minor"/>
      </rPr>
      <t xml:space="preserve"> - (A) In final table these will be the inverse (1 minus the…) normalized values (values divided by the maximum value) of the average human impacts scores</t>
    </r>
  </si>
  <si>
    <t xml:space="preserve">     Reefs at Risk Revisited data are available at 500 meter resolution and represent a model of varying threat levels at reefs from different impacts</t>
  </si>
  <si>
    <t xml:space="preserve">     Local threats data from Reefs at Risk includes Marine Based Pollution (MBP), Watershed Based Pollution (WP), Marine Debris (MD), and Overfishing and Destructive Fishing (OF).</t>
  </si>
  <si>
    <t>2 - Normalize Resilience Indicator Scores and make Scores Uni-Directional</t>
  </si>
  <si>
    <t>Max values</t>
  </si>
  <si>
    <t>Normalized</t>
  </si>
  <si>
    <t xml:space="preserve">     Scores</t>
  </si>
  <si>
    <t xml:space="preserve">     where a high score is a bad score (e.g., macroalgae cover)</t>
  </si>
  <si>
    <t xml:space="preserve">     This ensures that all scores are uni-directional in that a high score is a good score</t>
  </si>
  <si>
    <t xml:space="preserve">     This ensures that all scores range from 0 to 1; required for averaging the indicator scores</t>
  </si>
  <si>
    <t xml:space="preserve">     with equal weighting* (*here, all indicators have equal weight)</t>
  </si>
  <si>
    <t xml:space="preserve">     https://www.coris.noaa.gov/activities/resilience_guide/</t>
  </si>
  <si>
    <t>Steps (see tables with letter codes to the right):</t>
  </si>
  <si>
    <t>( C )</t>
  </si>
  <si>
    <t>( B )</t>
  </si>
  <si>
    <t>( A )</t>
  </si>
  <si>
    <t>( A ) - Divide all resilience indicator scores by the max value among the sites for each indicator</t>
  </si>
  <si>
    <t>( B ) - Make scores uni-directional by subtracting normalized scores from 1 for indicators</t>
  </si>
  <si>
    <t>( C ) Update framework master table by copying and pasting in the normalized uni-directional scores</t>
  </si>
  <si>
    <t>3 - Calculate Resilience Scores</t>
  </si>
  <si>
    <t>Max Value</t>
  </si>
  <si>
    <t>( A ) - Average the resilience scores (normalized to scale of 0 to 1, and set to uni-directional scale in Step 2)</t>
  </si>
  <si>
    <t>( B ) - Calculate the max value of the average resilience scores</t>
  </si>
  <si>
    <t>( C ) - Calculate the normalized resilience scores by dividing each of the average scores by the max value</t>
  </si>
  <si>
    <t>( A ) - Divide all human impacts scores by the max value among the sites for each impact</t>
  </si>
  <si>
    <t xml:space="preserve">     This ensures that all scores range from 0 to 1; required for averaging the scores</t>
  </si>
  <si>
    <t xml:space="preserve">     with equal weighting* (*here, all human impacts have equal weight)</t>
  </si>
  <si>
    <t>See this resource for comments on weighting or 'scaling' resilience indicator and human impacts scores:</t>
  </si>
  <si>
    <t xml:space="preserve">( A ) </t>
  </si>
  <si>
    <t>( B ) Update framework master table by copying and pasting in the normalized uni-directional scores</t>
  </si>
  <si>
    <t xml:space="preserve">( B ) </t>
  </si>
  <si>
    <t>5 - Calculate Human Impacts Scores</t>
  </si>
  <si>
    <t>4 - Normalize Human Impacts scores</t>
  </si>
  <si>
    <t>( A ) - Average the human impacts scores (normalized to scale of 0 to 1, and set to uni-directional scale in Step 4)</t>
  </si>
  <si>
    <t>( B ) - Calculate the max value of the human impacts scores</t>
  </si>
  <si>
    <t>( D )</t>
  </si>
  <si>
    <t>( C ) - Normalize scores to a scale of 0 to 1 by dividing by the max value</t>
  </si>
  <si>
    <t>( D ) Make scale uni-directional to match resilience scores where a high score is a good score by subtracting all scores from 1</t>
  </si>
  <si>
    <t>6 - Normalize scores for Relevance to Goal, Potential to improve condition, and Future exposure</t>
  </si>
  <si>
    <t>( A ) Calculate the max value for each of these framework categories</t>
  </si>
  <si>
    <t>( B ) Divide scores by the maximum value</t>
  </si>
  <si>
    <t xml:space="preserve">( C ) Update the master framework table with the normalized values </t>
  </si>
  <si>
    <t>Future Exposure (B)</t>
  </si>
  <si>
    <t xml:space="preserve">(B) </t>
  </si>
  <si>
    <t>7 - Calculate Priority Scores</t>
  </si>
  <si>
    <t>( B ) Calculate the max value or the Raw Priority Score</t>
  </si>
  <si>
    <t>( A ) Calculate Raw Priority Score by averaging scores for Relevance to Goal, Potential to improve condition, Future exposure, Resilience and Human Impacts</t>
  </si>
  <si>
    <t>( C ) Calculate the Final Priority Scores by dividing the raw priority scores by the max value</t>
  </si>
  <si>
    <t>8 - Use Stop-light color system</t>
  </si>
  <si>
    <t>Average</t>
  </si>
  <si>
    <t>STDEV</t>
  </si>
  <si>
    <t>AVG + STDEV</t>
  </si>
  <si>
    <t>AVG - STDEV</t>
  </si>
  <si>
    <r>
      <t>Use the color scheme for all scores for all framework parts, as follows (where avg is average and sd is standard deviation): high (</t>
    </r>
    <r>
      <rPr>
        <u/>
        <sz val="12"/>
        <color theme="1"/>
        <rFont val="Calibri"/>
        <family val="2"/>
      </rPr>
      <t>&gt;</t>
    </r>
    <r>
      <rPr>
        <sz val="12"/>
        <color theme="1"/>
        <rFont val="Calibri"/>
        <family val="2"/>
      </rPr>
      <t>avg+1sd), med-high (</t>
    </r>
    <r>
      <rPr>
        <u/>
        <sz val="12"/>
        <color theme="1"/>
        <rFont val="Calibri"/>
        <family val="2"/>
      </rPr>
      <t>&gt;</t>
    </r>
    <r>
      <rPr>
        <sz val="12"/>
        <color theme="1"/>
        <rFont val="Calibri"/>
        <family val="2"/>
      </rPr>
      <t>avg and &lt;avg+1sd), med-low (</t>
    </r>
    <r>
      <rPr>
        <u/>
        <sz val="12"/>
        <color theme="1"/>
        <rFont val="Calibri"/>
        <family val="2"/>
      </rPr>
      <t>&gt;</t>
    </r>
    <r>
      <rPr>
        <sz val="12"/>
        <color theme="1"/>
        <rFont val="Calibri"/>
        <family val="2"/>
      </rPr>
      <t xml:space="preserve">avg-1sd and &lt;avg), and low (&lt;avg-1sd). </t>
    </r>
  </si>
  <si>
    <t xml:space="preserve">     Medium-low and medium-high can be combined into medium as in the example in Table 2.7. </t>
  </si>
  <si>
    <t>( A ) Calculate the average, standard deviation, average + 1 standard deviation, and average - 1 standard deviation</t>
  </si>
  <si>
    <t>( B ) Use those values to shade the table in a stop-light color scheme as is described below (and see table above).</t>
  </si>
  <si>
    <t>9 - Set Priority Levels</t>
  </si>
  <si>
    <t>( A ) Manually set the priority levels by sorting data (already sorted in all tables in this tutorial) from highest to lowest Final Priority Score</t>
  </si>
  <si>
    <t xml:space="preserve">     and then following criteria within Guide Table 2.5 (see to right) or other criteria you decide to set</t>
  </si>
  <si>
    <t>In Step 2C, your group will finalize site selection by reviewing this final table.</t>
  </si>
  <si>
    <t xml:space="preserve">     Many groups will want to develop maps to complement this table showing spatial patterns in any variables included in the framework</t>
  </si>
  <si>
    <t xml:space="preserve">     or the final results.</t>
  </si>
  <si>
    <t xml:space="preserve">     Keep in mind when reviewing the table with colleagues that you can see relative priority levels as well as identify</t>
  </si>
  <si>
    <t xml:space="preserve">     human impacts that you could address to give restoration efforts the best chance of being successful</t>
  </si>
  <si>
    <t>Priority Level FINAL</t>
  </si>
  <si>
    <t xml:space="preserve">Resilience </t>
  </si>
  <si>
    <t>1 - Develop framework part statements and record average responses</t>
  </si>
  <si>
    <t xml:space="preserve">SITE 1: </t>
  </si>
  <si>
    <t>Example Statements for Each Framework Part</t>
  </si>
  <si>
    <t>Rating</t>
  </si>
  <si>
    <t>Total (N)</t>
  </si>
  <si>
    <t>Strongly Agree (5)</t>
  </si>
  <si>
    <t>Agree (4)</t>
  </si>
  <si>
    <t>Neutral (3)</t>
  </si>
  <si>
    <t>Disagree (2)</t>
  </si>
  <si>
    <t>Strongly Disagree (1)</t>
  </si>
  <si>
    <t>5, 5, 5</t>
  </si>
  <si>
    <t>4,4</t>
  </si>
  <si>
    <t>26 (6)</t>
  </si>
  <si>
    <t>Document data or rationale provided</t>
  </si>
  <si>
    <t>Document data/rationale used for rating.</t>
  </si>
  <si>
    <t>Document data/rationale used for rating</t>
  </si>
  <si>
    <t>( A ) Develop framework part statements within a spreadsheet or document based survey form. Example shown below.</t>
  </si>
  <si>
    <t>( B ) Identify potential survey respondents you and your colleagues judge to have the knowledge and expertise to compare sites.</t>
  </si>
  <si>
    <t xml:space="preserve">     as is shown below for 6 respondents in Row 15. Your average scores for each site for each framework part can then be copied into a final table (see SQ2 in spreadsheet to right). </t>
  </si>
  <si>
    <t>Short and long-term Survivorship            [Climate vulnerability]</t>
  </si>
  <si>
    <t>Steps (see tables with letter codes above):</t>
  </si>
  <si>
    <t>( C ) Manually set the priority levels by sorting data (already sorted in all tables in this tutorial) from highest to lowest Final Priority Score</t>
  </si>
  <si>
    <t>( D ) Consider using the stop-light color system to shade the priority levels</t>
  </si>
  <si>
    <t>this file is not intended to be an automated template for the analysis. The spreadsheets will not automatically calculate average values for you or sort your data or color shade any cells - these tasks all need to be completed manually.</t>
  </si>
  <si>
    <r>
      <t xml:space="preserve">Tutorial - Step 2 </t>
    </r>
    <r>
      <rPr>
        <b/>
        <i/>
        <sz val="20"/>
        <color theme="1"/>
        <rFont val="Calibri"/>
        <family val="2"/>
        <scheme val="minor"/>
      </rPr>
      <t>Identify, Prioritize and Select Sites</t>
    </r>
  </si>
  <si>
    <r>
      <t xml:space="preserve">    </t>
    </r>
    <r>
      <rPr>
        <i/>
        <sz val="12"/>
        <color theme="1"/>
        <rFont val="Calibri"/>
        <family val="2"/>
        <scheme val="minor"/>
      </rPr>
      <t>A Manager's Guide to Coral Reef Restoration Planning and Design</t>
    </r>
    <r>
      <rPr>
        <sz val="12"/>
        <color theme="1"/>
        <rFont val="Calibri"/>
        <family val="2"/>
        <scheme val="minor"/>
      </rPr>
      <t xml:space="preserve">    (see citation below) </t>
    </r>
  </si>
  <si>
    <r>
      <t>This tutorial was developed by</t>
    </r>
    <r>
      <rPr>
        <b/>
        <sz val="12"/>
        <color theme="1"/>
        <rFont val="Calibri"/>
        <family val="2"/>
        <scheme val="minor"/>
      </rPr>
      <t xml:space="preserve"> Jeff Maynard of SymbioSeas </t>
    </r>
    <r>
      <rPr>
        <sz val="12"/>
        <color theme="1"/>
        <rFont val="Calibri"/>
        <family val="2"/>
        <scheme val="minor"/>
      </rPr>
      <t>for NOAA, TNC and the EPA to support</t>
    </r>
  </si>
  <si>
    <t xml:space="preserve">Formulas are embedded in some, but not all, cells. This file is meant to provide a worked example and detailed description of framework, analysis and interpretation steps. Though parts could be copied out into a new Excel file, </t>
  </si>
  <si>
    <r>
      <rPr>
        <b/>
        <sz val="12"/>
        <color theme="1"/>
        <rFont val="Arial Narrow"/>
        <family val="2"/>
      </rPr>
      <t>1. Relevance to Restoration Goal:</t>
    </r>
    <r>
      <rPr>
        <sz val="12"/>
        <color theme="1"/>
        <rFont val="Arial Narrow"/>
        <family val="2"/>
      </rPr>
      <t xml:space="preserve"> </t>
    </r>
    <r>
      <rPr>
        <i/>
        <sz val="12"/>
        <color theme="1"/>
        <rFont val="Arial Narrow"/>
        <family val="2"/>
      </rPr>
      <t>Restoring this site is extremely and directly relevant to achieving our restoration goal.</t>
    </r>
  </si>
  <si>
    <r>
      <t xml:space="preserve">2. </t>
    </r>
    <r>
      <rPr>
        <b/>
        <sz val="12"/>
        <color theme="1"/>
        <rFont val="Arial Narrow"/>
        <family val="2"/>
      </rPr>
      <t xml:space="preserve">Potential to Improve  Site Condition: </t>
    </r>
    <r>
      <rPr>
        <sz val="12"/>
        <color theme="1"/>
        <rFont val="Arial Narrow"/>
        <family val="2"/>
      </rPr>
      <t xml:space="preserve"> </t>
    </r>
    <r>
      <rPr>
        <i/>
        <sz val="12"/>
        <color theme="1"/>
        <rFont val="Arial Narrow"/>
        <family val="2"/>
      </rPr>
      <t>Restoration will greatly improve condition at this site</t>
    </r>
  </si>
  <si>
    <r>
      <t>Considerations:</t>
    </r>
    <r>
      <rPr>
        <sz val="12"/>
        <color theme="1"/>
        <rFont val="Arial Narrow"/>
        <family val="2"/>
      </rPr>
      <t xml:space="preserve"> extent to which ecological condition has declined or degraded in recent years.</t>
    </r>
  </si>
  <si>
    <r>
      <t>2.</t>
    </r>
    <r>
      <rPr>
        <sz val="12"/>
        <color theme="1"/>
        <rFont val="Times New Roman"/>
        <family val="1"/>
      </rPr>
      <t xml:space="preserve">      </t>
    </r>
    <r>
      <rPr>
        <b/>
        <sz val="12"/>
        <color theme="1"/>
        <rFont val="Arial Narrow"/>
        <family val="2"/>
      </rPr>
      <t>Coral Survival:</t>
    </r>
  </si>
  <si>
    <r>
      <t>a.</t>
    </r>
    <r>
      <rPr>
        <sz val="12"/>
        <color theme="1"/>
        <rFont val="Times New Roman"/>
        <family val="1"/>
      </rPr>
      <t xml:space="preserve">  </t>
    </r>
    <r>
      <rPr>
        <b/>
        <u/>
        <sz val="12"/>
        <color theme="1"/>
        <rFont val="Arial Narrow"/>
        <family val="2"/>
      </rPr>
      <t>Future Exposure</t>
    </r>
    <r>
      <rPr>
        <b/>
        <sz val="12"/>
        <color theme="1"/>
        <rFont val="Arial Narrow"/>
        <family val="2"/>
      </rPr>
      <t>:</t>
    </r>
    <r>
      <rPr>
        <sz val="12"/>
        <color theme="1"/>
        <rFont val="Arial Narrow"/>
        <family val="2"/>
      </rPr>
      <t xml:space="preserve"> </t>
    </r>
    <r>
      <rPr>
        <i/>
        <sz val="12"/>
        <color theme="1"/>
        <rFont val="Arial Narrow"/>
        <family val="2"/>
      </rPr>
      <t>This site is among those in our geographic focus that is likely to rarely be exposed to disturbances or is projected to be exposed to these disturbances much later.</t>
    </r>
  </si>
  <si>
    <r>
      <t xml:space="preserve">Considerations: </t>
    </r>
    <r>
      <rPr>
        <sz val="12"/>
        <color theme="1"/>
        <rFont val="Arial Narrow"/>
        <family val="2"/>
      </rPr>
      <t>future exposure to cyclones, coral bleaching conditions, extreme low tides, predation, and other disturbance events.</t>
    </r>
  </si>
  <si>
    <r>
      <t>b.</t>
    </r>
    <r>
      <rPr>
        <sz val="12"/>
        <color theme="1"/>
        <rFont val="Times New Roman"/>
        <family val="1"/>
      </rPr>
      <t xml:space="preserve">  </t>
    </r>
    <r>
      <rPr>
        <b/>
        <u/>
        <sz val="12"/>
        <color theme="1"/>
        <rFont val="Arial Narrow"/>
        <family val="2"/>
      </rPr>
      <t>Ecological Resilience</t>
    </r>
    <r>
      <rPr>
        <b/>
        <sz val="12"/>
        <color theme="1"/>
        <rFont val="Arial Narrow"/>
        <family val="2"/>
      </rPr>
      <t>:</t>
    </r>
    <r>
      <rPr>
        <sz val="12"/>
        <color theme="1"/>
        <rFont val="Arial Narrow"/>
        <family val="2"/>
      </rPr>
      <t xml:space="preserve"> </t>
    </r>
    <r>
      <rPr>
        <i/>
        <sz val="12"/>
        <color theme="1"/>
        <rFont val="Arial Narrow"/>
        <family val="2"/>
      </rPr>
      <t>This site is relatively resilient, with great relative capacity to resist and recover from disturbances.</t>
    </r>
  </si>
  <si>
    <r>
      <t>Considerations:</t>
    </r>
    <r>
      <rPr>
        <sz val="12"/>
        <color theme="1"/>
        <rFont val="Arial Narrow"/>
        <family val="2"/>
      </rPr>
      <t xml:space="preserve"> common resilience indicators include: coral recruitment, coral diversity, herbivore biomass, macroalgae cover, CCA cover, coral predation, coral disease, and temperature variability. </t>
    </r>
  </si>
  <si>
    <r>
      <t>c.</t>
    </r>
    <r>
      <rPr>
        <sz val="12"/>
        <color theme="1"/>
        <rFont val="Times New Roman"/>
        <family val="1"/>
      </rPr>
      <t xml:space="preserve">  </t>
    </r>
    <r>
      <rPr>
        <b/>
        <u/>
        <sz val="12"/>
        <color theme="1"/>
        <rFont val="Arial Narrow"/>
        <family val="2"/>
      </rPr>
      <t>Human Impacts</t>
    </r>
    <r>
      <rPr>
        <b/>
        <sz val="12"/>
        <color theme="1"/>
        <rFont val="Arial Narrow"/>
        <family val="2"/>
      </rPr>
      <t>:</t>
    </r>
    <r>
      <rPr>
        <sz val="12"/>
        <color theme="1"/>
        <rFont val="Arial Narrow"/>
        <family val="2"/>
      </rPr>
      <t xml:space="preserve"> </t>
    </r>
    <r>
      <rPr>
        <i/>
        <sz val="12"/>
        <color theme="1"/>
        <rFont val="Arial Narrow"/>
        <family val="2"/>
      </rPr>
      <t>Human impacts are relatively low at this site.</t>
    </r>
  </si>
  <si>
    <r>
      <t>Considerations:</t>
    </r>
    <r>
      <rPr>
        <sz val="12"/>
        <color theme="1"/>
        <rFont val="Arial Narrow"/>
        <family val="2"/>
      </rPr>
      <t xml:space="preserve"> common human impacts on reefs include reef fish fishing, marine-based pollution, watershed-based pollution, marine debris, coastal development, tourism, and shipping. </t>
    </r>
  </si>
  <si>
    <r>
      <t>3.</t>
    </r>
    <r>
      <rPr>
        <sz val="12"/>
        <color theme="1"/>
        <rFont val="Times New Roman"/>
        <family val="1"/>
      </rPr>
      <t xml:space="preserve">   </t>
    </r>
    <r>
      <rPr>
        <b/>
        <sz val="12"/>
        <color theme="1"/>
        <rFont val="Arial Narrow"/>
        <family val="2"/>
      </rPr>
      <t xml:space="preserve">Potential to Improve  Site Condition: </t>
    </r>
    <r>
      <rPr>
        <sz val="12"/>
        <color theme="1"/>
        <rFont val="Arial Narrow"/>
        <family val="2"/>
      </rPr>
      <t xml:space="preserve"> </t>
    </r>
    <r>
      <rPr>
        <i/>
        <sz val="12"/>
        <color theme="1"/>
        <rFont val="Arial Narrow"/>
        <family val="2"/>
      </rPr>
      <t>Restoration will greatly improve condition at this site</t>
    </r>
  </si>
  <si>
    <t xml:space="preserve">     Keep in mind that you can only compare the candidate restoration sites against each other, not compared to ALL sites in your area. </t>
  </si>
  <si>
    <t xml:space="preserve">     Telling respondents the assessment should be relative (sites are graded relative to other candidate restoration sites) may help them to decide, for each site, what they feel is the best rating for each framework part. </t>
  </si>
  <si>
    <r>
      <t xml:space="preserve">Respondents will need to fill out your survey form </t>
    </r>
    <r>
      <rPr>
        <b/>
        <sz val="12"/>
        <color theme="1"/>
        <rFont val="Calibri"/>
        <family val="2"/>
        <scheme val="minor"/>
      </rPr>
      <t xml:space="preserve">for each candidate restoration site. </t>
    </r>
    <r>
      <rPr>
        <sz val="12"/>
        <color theme="1"/>
        <rFont val="Calibri"/>
        <family val="2"/>
        <scheme val="minor"/>
      </rPr>
      <t>You can then compile the responses into a master form for each site</t>
    </r>
  </si>
  <si>
    <t>2 - Use color coding and set priority levels</t>
  </si>
  <si>
    <t>Relative Restoration Priority Level</t>
  </si>
  <si>
    <t>Conversion to Relative Restoration Priority</t>
  </si>
  <si>
    <t>Color Code</t>
  </si>
  <si>
    <t xml:space="preserve">There are MEDIUM-HIGH or HIGH values for at least 3 of the 5 framework elements AND there are no low values for any element of the framework </t>
  </si>
  <si>
    <t>There are no LOW values for any framework element and criteria for ‘HIGH’ is not met</t>
  </si>
  <si>
    <t>There are LOW values for one of the framework elements</t>
  </si>
  <si>
    <t xml:space="preserve">Table 2.5. Coding system to establish priority levels based on site prioritization </t>
  </si>
  <si>
    <t>( B ) Use those values to shade the table in a color scheme as is described below (and see table above).</t>
  </si>
  <si>
    <r>
      <t>Use the color scheme for all scores for all framework parts, as follows (where avg is average and sd is standard deviation): high (</t>
    </r>
    <r>
      <rPr>
        <u/>
        <sz val="12"/>
        <color theme="1"/>
        <rFont val="Calibri"/>
        <family val="2"/>
      </rPr>
      <t>&gt;</t>
    </r>
    <r>
      <rPr>
        <sz val="12"/>
        <color theme="1"/>
        <rFont val="Calibri"/>
        <family val="2"/>
      </rPr>
      <t>avg+1sd - BLUE), med-high (</t>
    </r>
    <r>
      <rPr>
        <u/>
        <sz val="12"/>
        <color theme="1"/>
        <rFont val="Calibri"/>
        <family val="2"/>
      </rPr>
      <t>&gt;</t>
    </r>
    <r>
      <rPr>
        <sz val="12"/>
        <color theme="1"/>
        <rFont val="Calibri"/>
        <family val="2"/>
      </rPr>
      <t>avg and &lt;avg+1sd - LIGHT ORANGE), med-low (</t>
    </r>
    <r>
      <rPr>
        <u/>
        <sz val="12"/>
        <color theme="1"/>
        <rFont val="Calibri"/>
        <family val="2"/>
      </rPr>
      <t>&gt;</t>
    </r>
    <r>
      <rPr>
        <sz val="12"/>
        <color theme="1"/>
        <rFont val="Calibri"/>
        <family val="2"/>
      </rPr>
      <t xml:space="preserve">avg-1sd and &lt;avg - ORANGE), and low (&lt;avg-1sd - RED). </t>
    </r>
  </si>
  <si>
    <r>
      <t>High</t>
    </r>
    <r>
      <rPr>
        <sz val="12"/>
        <color theme="1"/>
        <rFont val="Times New Roman"/>
        <family val="1"/>
      </rPr>
      <t xml:space="preserve"> priority for restoration</t>
    </r>
  </si>
  <si>
    <r>
      <t>[</t>
    </r>
    <r>
      <rPr>
        <b/>
        <sz val="12"/>
        <color rgb="FF0070C0"/>
        <rFont val="Times New Roman"/>
        <family val="1"/>
      </rPr>
      <t>Dark Blue</t>
    </r>
    <r>
      <rPr>
        <b/>
        <sz val="12"/>
        <color theme="1"/>
        <rFont val="Times New Roman"/>
        <family val="1"/>
      </rPr>
      <t>]</t>
    </r>
  </si>
  <si>
    <r>
      <t>Medium</t>
    </r>
    <r>
      <rPr>
        <sz val="12"/>
        <color theme="1"/>
        <rFont val="Times New Roman"/>
        <family val="1"/>
      </rPr>
      <t xml:space="preserve"> priority for restoration</t>
    </r>
  </si>
  <si>
    <r>
      <t>[</t>
    </r>
    <r>
      <rPr>
        <b/>
        <sz val="12"/>
        <color theme="7"/>
        <rFont val="Times New Roman"/>
        <family val="1"/>
      </rPr>
      <t>Light Orang</t>
    </r>
    <r>
      <rPr>
        <b/>
        <sz val="12"/>
        <color rgb="FFFFC000"/>
        <rFont val="Times New Roman"/>
        <family val="1"/>
      </rPr>
      <t>e</t>
    </r>
    <r>
      <rPr>
        <b/>
        <sz val="12"/>
        <color theme="1"/>
        <rFont val="Times New Roman"/>
        <family val="1"/>
      </rPr>
      <t>]</t>
    </r>
  </si>
  <si>
    <r>
      <t>Low</t>
    </r>
    <r>
      <rPr>
        <sz val="12"/>
        <color theme="1"/>
        <rFont val="Times New Roman"/>
        <family val="1"/>
      </rPr>
      <t xml:space="preserve"> priority for restoration</t>
    </r>
  </si>
  <si>
    <r>
      <t>[</t>
    </r>
    <r>
      <rPr>
        <b/>
        <sz val="12"/>
        <color rgb="FFC00000"/>
        <rFont val="Times New Roman"/>
        <family val="1"/>
      </rPr>
      <t>Red</t>
    </r>
    <r>
      <rPr>
        <b/>
        <sz val="12"/>
        <color theme="1"/>
        <rFont val="Times New Roman"/>
        <family val="1"/>
      </rPr>
      <t>]</t>
    </r>
  </si>
  <si>
    <t>( B ) Consider using a color-coding system to shade the priority levels</t>
  </si>
  <si>
    <r>
      <t>Steps are shown for completing the site prioritization framework semi-quantitatively (</t>
    </r>
    <r>
      <rPr>
        <sz val="12"/>
        <color theme="4"/>
        <rFont val="Calibri (Body)"/>
      </rPr>
      <t>tabs beginning with 'SQ'</t>
    </r>
    <r>
      <rPr>
        <sz val="12"/>
        <color theme="1"/>
        <rFont val="Calibri"/>
        <family val="2"/>
        <scheme val="minor"/>
      </rPr>
      <t>) and quantitatively (</t>
    </r>
    <r>
      <rPr>
        <sz val="12"/>
        <color theme="4"/>
        <rFont val="Calibri (Body)"/>
      </rPr>
      <t>tabs beginning with 'Q'</t>
    </r>
    <r>
      <rPr>
        <sz val="12"/>
        <color theme="1"/>
        <rFont val="Calibri"/>
        <family val="2"/>
        <scheme val="minor"/>
      </rPr>
      <t>). All steps are described and a complete example is shown within tables.</t>
    </r>
  </si>
  <si>
    <r>
      <t xml:space="preserve">Guide Citation: </t>
    </r>
    <r>
      <rPr>
        <sz val="12"/>
        <color rgb="FF222222"/>
        <rFont val="Calibri"/>
        <family val="2"/>
      </rPr>
      <t>Shaver E C, Courtney C A, West J M, Maynard J, Hein M, Wagner C, Philibotte J, MacGowan P, McLeod I, Boström-Einarsson L, Bucchianeri K, Johnston L, Koss J. 2020. A Manager’s Guide to Coral Reef Restoration Planning and Design. NOAA Coral Reef Conservation Program. NOAA Technical Memorandum CRCP 36, 120 pp. https://doi.org/10.25923/vht9-tv39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</si>
</sst>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Calibri"/>
      <family val="2"/>
      <scheme val="minor"/>
    </font>
    <font>
      <b/>
      <sz val="12"/>
      <color theme="1"/>
      <name val="Calibri"/>
      <family val="2"/>
      <scheme val="minor"/>
    </font>
    <font>
      <b/>
      <i/>
      <sz val="12"/>
      <color theme="1"/>
      <name val="Calibri"/>
      <family val="2"/>
      <scheme val="minor"/>
    </font>
    <font>
      <i/>
      <sz val="12"/>
      <color theme="1"/>
      <name val="Calibri"/>
      <family val="2"/>
      <scheme val="minor"/>
    </font>
    <font>
      <b/>
      <sz val="20"/>
      <color theme="1"/>
      <name val="Calibri"/>
      <family val="2"/>
      <scheme val="minor"/>
    </font>
    <font>
      <sz val="12"/>
      <color theme="1"/>
      <name val="Calibri"/>
      <family val="2"/>
    </font>
    <font>
      <u/>
      <sz val="12"/>
      <color theme="1"/>
      <name val="Calibri"/>
      <family val="2"/>
    </font>
    <font>
      <b/>
      <i/>
      <sz val="20"/>
      <color theme="1"/>
      <name val="Calibri"/>
      <family val="2"/>
      <scheme val="minor"/>
    </font>
    <font>
      <sz val="12"/>
      <color rgb="FF222222"/>
      <name val="Calibri"/>
      <family val="2"/>
    </font>
    <font>
      <b/>
      <sz val="12"/>
      <color rgb="FF222222"/>
      <name val="Calibri"/>
      <family val="2"/>
    </font>
    <font>
      <sz val="12"/>
      <color theme="1"/>
      <name val="Calibri"/>
      <family val="2"/>
      <scheme val="minor"/>
    </font>
    <font>
      <sz val="12"/>
      <color theme="4"/>
      <name val="Calibri (Body)"/>
    </font>
    <font>
      <b/>
      <i/>
      <sz val="12"/>
      <color theme="1"/>
      <name val="Times New Roman"/>
      <family val="1"/>
    </font>
    <font>
      <b/>
      <sz val="12"/>
      <color theme="1"/>
      <name val="Arial Narrow"/>
      <family val="2"/>
    </font>
    <font>
      <sz val="12"/>
      <color theme="1"/>
      <name val="Arial Narrow"/>
      <family val="2"/>
    </font>
    <font>
      <i/>
      <sz val="12"/>
      <color theme="1"/>
      <name val="Arial Narrow"/>
      <family val="2"/>
    </font>
    <font>
      <u/>
      <sz val="12"/>
      <color theme="1"/>
      <name val="Arial Narrow"/>
      <family val="2"/>
    </font>
    <font>
      <sz val="12"/>
      <color theme="1"/>
      <name val="Times New Roman"/>
      <family val="1"/>
    </font>
    <font>
      <b/>
      <u/>
      <sz val="12"/>
      <color theme="1"/>
      <name val="Arial Narrow"/>
      <family val="2"/>
    </font>
    <font>
      <b/>
      <sz val="12"/>
      <color theme="1"/>
      <name val="Times New Roman"/>
      <family val="1"/>
    </font>
    <font>
      <b/>
      <u/>
      <sz val="12"/>
      <color theme="1"/>
      <name val="Times New Roman"/>
      <family val="1"/>
    </font>
    <font>
      <sz val="11"/>
      <color theme="1"/>
      <name val="Times New Roman"/>
      <family val="1"/>
    </font>
    <font>
      <b/>
      <sz val="12"/>
      <color rgb="FF0070C0"/>
      <name val="Times New Roman"/>
      <family val="1"/>
    </font>
    <font>
      <b/>
      <sz val="12"/>
      <color theme="7"/>
      <name val="Times New Roman"/>
      <family val="1"/>
    </font>
    <font>
      <b/>
      <sz val="12"/>
      <color rgb="FFFFC000"/>
      <name val="Times New Roman"/>
      <family val="1"/>
    </font>
    <font>
      <b/>
      <sz val="12"/>
      <color rgb="FFC00000"/>
      <name val="Times New Roman"/>
      <family val="1"/>
    </font>
  </fonts>
  <fills count="12">
    <fill>
      <patternFill patternType="none"/>
    </fill>
    <fill>
      <patternFill patternType="gray125"/>
    </fill>
    <fill>
      <patternFill patternType="solid">
        <fgColor theme="0" tint="-0.34998626667073579"/>
        <bgColor indexed="64"/>
      </patternFill>
    </fill>
    <fill>
      <patternFill patternType="solid">
        <fgColor theme="9" tint="-0.249977111117893"/>
        <bgColor indexed="64"/>
      </patternFill>
    </fill>
    <fill>
      <patternFill patternType="solid">
        <fgColor rgb="FFFFC000"/>
        <bgColor indexed="64"/>
      </patternFill>
    </fill>
    <fill>
      <patternFill patternType="solid">
        <fgColor rgb="FFF2F2F2"/>
        <bgColor indexed="64"/>
      </patternFill>
    </fill>
    <fill>
      <patternFill patternType="solid">
        <fgColor theme="8"/>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rgb="FFD50204"/>
        <bgColor indexed="64"/>
      </patternFill>
    </fill>
    <fill>
      <patternFill patternType="solid">
        <fgColor theme="7" tint="0.59999389629810485"/>
        <bgColor indexed="64"/>
      </patternFill>
    </fill>
  </fills>
  <borders count="5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10" fillId="0" borderId="0"/>
  </cellStyleXfs>
  <cellXfs count="186">
    <xf numFmtId="0" fontId="0" fillId="0" borderId="0" xfId="0"/>
    <xf numFmtId="0" fontId="0" fillId="0" borderId="0" xfId="0" applyFill="1" applyBorder="1" applyAlignment="1">
      <alignment horizontal="center"/>
    </xf>
    <xf numFmtId="0" fontId="0" fillId="0" borderId="4" xfId="0" applyBorder="1" applyAlignment="1">
      <alignment horizontal="center" vertical="center" wrapText="1"/>
    </xf>
    <xf numFmtId="0" fontId="2" fillId="0" borderId="19" xfId="0" applyFont="1" applyFill="1" applyBorder="1" applyAlignment="1">
      <alignment horizontal="center"/>
    </xf>
    <xf numFmtId="0" fontId="0" fillId="3" borderId="20" xfId="0" applyFill="1" applyBorder="1" applyAlignment="1">
      <alignment horizontal="center"/>
    </xf>
    <xf numFmtId="0" fontId="0" fillId="3" borderId="7" xfId="0" applyFill="1" applyBorder="1" applyAlignment="1">
      <alignment horizontal="center"/>
    </xf>
    <xf numFmtId="0" fontId="2" fillId="4" borderId="7" xfId="0" applyFont="1" applyFill="1" applyBorder="1" applyAlignment="1">
      <alignment horizontal="center"/>
    </xf>
    <xf numFmtId="0" fontId="0" fillId="4" borderId="7" xfId="0" applyFill="1" applyBorder="1" applyAlignment="1">
      <alignment horizontal="center"/>
    </xf>
    <xf numFmtId="0" fontId="1" fillId="4" borderId="7" xfId="0" applyFont="1" applyFill="1" applyBorder="1" applyAlignment="1">
      <alignment horizontal="center"/>
    </xf>
    <xf numFmtId="0" fontId="0" fillId="4" borderId="20" xfId="0" applyFill="1" applyBorder="1" applyAlignment="1">
      <alignment horizontal="center"/>
    </xf>
    <xf numFmtId="0" fontId="0" fillId="0" borderId="17" xfId="0" applyBorder="1"/>
    <xf numFmtId="2" fontId="0" fillId="0" borderId="17" xfId="0" applyNumberFormat="1" applyFill="1" applyBorder="1" applyAlignment="1">
      <alignment horizontal="center"/>
    </xf>
    <xf numFmtId="2" fontId="0" fillId="0" borderId="18" xfId="0" applyNumberFormat="1" applyBorder="1" applyAlignment="1">
      <alignment horizontal="center"/>
    </xf>
    <xf numFmtId="2" fontId="0" fillId="0" borderId="0" xfId="0" applyNumberFormat="1"/>
    <xf numFmtId="0" fontId="0" fillId="0" borderId="25" xfId="0" applyBorder="1"/>
    <xf numFmtId="0" fontId="0" fillId="0" borderId="0" xfId="0" applyAlignment="1">
      <alignment horizontal="center"/>
    </xf>
    <xf numFmtId="2" fontId="0" fillId="0" borderId="21" xfId="0" applyNumberFormat="1" applyFill="1" applyBorder="1" applyAlignment="1">
      <alignment horizontal="center"/>
    </xf>
    <xf numFmtId="2" fontId="0" fillId="0" borderId="26" xfId="0" applyNumberFormat="1" applyFill="1" applyBorder="1" applyAlignment="1">
      <alignment horizontal="center"/>
    </xf>
    <xf numFmtId="0" fontId="1" fillId="0" borderId="35" xfId="0" applyFont="1" applyBorder="1" applyAlignment="1">
      <alignment horizontal="center" vertical="center" wrapText="1"/>
    </xf>
    <xf numFmtId="0" fontId="0" fillId="0" borderId="5" xfId="0" applyBorder="1" applyAlignment="1">
      <alignment horizontal="center" vertical="center" wrapText="1"/>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24" xfId="0" applyNumberFormat="1" applyFill="1" applyBorder="1" applyAlignment="1">
      <alignment horizontal="center"/>
    </xf>
    <xf numFmtId="2" fontId="0" fillId="0" borderId="27" xfId="0" applyNumberFormat="1" applyFill="1" applyBorder="1" applyAlignment="1">
      <alignment horizontal="center"/>
    </xf>
    <xf numFmtId="2" fontId="0" fillId="0" borderId="25" xfId="0" applyNumberFormat="1" applyFill="1" applyBorder="1" applyAlignment="1">
      <alignment horizontal="center"/>
    </xf>
    <xf numFmtId="2" fontId="0" fillId="0" borderId="28" xfId="0" applyNumberFormat="1" applyFill="1" applyBorder="1" applyAlignment="1">
      <alignment horizontal="center"/>
    </xf>
    <xf numFmtId="2" fontId="0" fillId="0" borderId="29" xfId="0" applyNumberFormat="1" applyFill="1" applyBorder="1" applyAlignment="1">
      <alignment horizontal="center"/>
    </xf>
    <xf numFmtId="2" fontId="0" fillId="0" borderId="30" xfId="0" applyNumberFormat="1" applyFill="1" applyBorder="1" applyAlignment="1">
      <alignment horizontal="center"/>
    </xf>
    <xf numFmtId="2" fontId="0" fillId="0" borderId="31" xfId="0" applyNumberFormat="1" applyFill="1" applyBorder="1" applyAlignment="1">
      <alignment horizontal="center"/>
    </xf>
    <xf numFmtId="2" fontId="0" fillId="0" borderId="32" xfId="0" applyNumberFormat="1" applyFill="1" applyBorder="1" applyAlignment="1">
      <alignment horizontal="center"/>
    </xf>
    <xf numFmtId="2" fontId="0" fillId="0" borderId="37" xfId="0" applyNumberFormat="1" applyFill="1" applyBorder="1" applyAlignment="1">
      <alignment horizontal="center"/>
    </xf>
    <xf numFmtId="2" fontId="0" fillId="0" borderId="38" xfId="0" applyNumberFormat="1" applyFill="1" applyBorder="1" applyAlignment="1">
      <alignment horizontal="center"/>
    </xf>
    <xf numFmtId="2" fontId="0" fillId="0" borderId="39" xfId="0" applyNumberFormat="1" applyFill="1" applyBorder="1" applyAlignment="1">
      <alignment horizontal="center"/>
    </xf>
    <xf numFmtId="2" fontId="0" fillId="0" borderId="40" xfId="0" applyNumberFormat="1" applyFill="1" applyBorder="1" applyAlignment="1">
      <alignment horizontal="center"/>
    </xf>
    <xf numFmtId="2" fontId="0" fillId="0" borderId="36" xfId="0" applyNumberFormat="1" applyFill="1" applyBorder="1" applyAlignment="1">
      <alignment horizontal="center"/>
    </xf>
    <xf numFmtId="2" fontId="0" fillId="0" borderId="41" xfId="0" applyNumberFormat="1" applyFill="1" applyBorder="1" applyAlignment="1">
      <alignment horizontal="center"/>
    </xf>
    <xf numFmtId="2" fontId="0" fillId="0" borderId="0" xfId="0" applyNumberFormat="1" applyFill="1" applyBorder="1" applyAlignment="1">
      <alignment horizontal="center"/>
    </xf>
    <xf numFmtId="0" fontId="1" fillId="0" borderId="0" xfId="0" applyFont="1" applyBorder="1" applyAlignment="1">
      <alignment horizontal="center" vertical="center"/>
    </xf>
    <xf numFmtId="2" fontId="0" fillId="0" borderId="18" xfId="0" applyNumberFormat="1" applyFill="1" applyBorder="1" applyAlignment="1">
      <alignment horizontal="center"/>
    </xf>
    <xf numFmtId="0" fontId="1" fillId="0" borderId="0" xfId="0" applyFont="1" applyFill="1" applyBorder="1" applyAlignment="1">
      <alignment horizontal="center"/>
    </xf>
    <xf numFmtId="2" fontId="0" fillId="0" borderId="33" xfId="0" applyNumberFormat="1" applyFill="1" applyBorder="1" applyAlignment="1">
      <alignment horizontal="center"/>
    </xf>
    <xf numFmtId="2" fontId="0" fillId="0" borderId="45" xfId="0" applyNumberFormat="1" applyFill="1" applyBorder="1" applyAlignment="1">
      <alignment horizontal="center"/>
    </xf>
    <xf numFmtId="2" fontId="0" fillId="0" borderId="19" xfId="0" applyNumberFormat="1" applyFill="1" applyBorder="1" applyAlignment="1">
      <alignment horizontal="center"/>
    </xf>
    <xf numFmtId="0" fontId="2" fillId="0" borderId="10" xfId="0" applyFont="1" applyFill="1" applyBorder="1" applyAlignment="1">
      <alignment horizontal="center"/>
    </xf>
    <xf numFmtId="0" fontId="2" fillId="0" borderId="3" xfId="0" applyFont="1" applyFill="1" applyBorder="1" applyAlignment="1">
      <alignment horizontal="center"/>
    </xf>
    <xf numFmtId="0" fontId="0" fillId="3" borderId="6" xfId="0"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horizontal="center"/>
    </xf>
    <xf numFmtId="0" fontId="2" fillId="0" borderId="9" xfId="0" applyFont="1" applyFill="1" applyBorder="1" applyAlignment="1">
      <alignment horizontal="center"/>
    </xf>
    <xf numFmtId="0" fontId="4" fillId="0" borderId="0" xfId="0" applyFont="1"/>
    <xf numFmtId="0" fontId="1" fillId="0" borderId="0" xfId="0" applyFont="1"/>
    <xf numFmtId="2" fontId="0" fillId="0" borderId="22" xfId="0" applyNumberFormat="1" applyBorder="1" applyAlignment="1">
      <alignment horizontal="center"/>
    </xf>
    <xf numFmtId="2" fontId="0" fillId="0" borderId="23" xfId="0" applyNumberFormat="1" applyBorder="1" applyAlignment="1">
      <alignment horizontal="center"/>
    </xf>
    <xf numFmtId="2" fontId="0" fillId="0" borderId="24" xfId="0" applyNumberFormat="1" applyBorder="1" applyAlignment="1">
      <alignment horizontal="center"/>
    </xf>
    <xf numFmtId="2" fontId="0" fillId="0" borderId="27" xfId="0" applyNumberFormat="1" applyBorder="1" applyAlignment="1">
      <alignment horizontal="center"/>
    </xf>
    <xf numFmtId="2" fontId="0" fillId="0" borderId="25" xfId="0" applyNumberFormat="1" applyBorder="1" applyAlignment="1">
      <alignment horizontal="center"/>
    </xf>
    <xf numFmtId="2" fontId="0" fillId="0" borderId="28" xfId="0" applyNumberFormat="1" applyBorder="1" applyAlignment="1">
      <alignment horizontal="center"/>
    </xf>
    <xf numFmtId="2" fontId="0" fillId="0" borderId="30" xfId="0" applyNumberFormat="1" applyBorder="1" applyAlignment="1">
      <alignment horizontal="center"/>
    </xf>
    <xf numFmtId="2" fontId="0" fillId="0" borderId="31" xfId="0" applyNumberFormat="1" applyBorder="1" applyAlignment="1">
      <alignment horizontal="center"/>
    </xf>
    <xf numFmtId="2" fontId="0" fillId="0" borderId="32" xfId="0" applyNumberFormat="1" applyBorder="1" applyAlignment="1">
      <alignment horizontal="center"/>
    </xf>
    <xf numFmtId="0" fontId="1" fillId="0" borderId="0" xfId="0" applyFont="1" applyFill="1" applyBorder="1"/>
    <xf numFmtId="0" fontId="0" fillId="0" borderId="0" xfId="0" applyFill="1" applyBorder="1"/>
    <xf numFmtId="2" fontId="0" fillId="0" borderId="0" xfId="0" applyNumberFormat="1" applyFill="1" applyBorder="1"/>
    <xf numFmtId="0" fontId="0" fillId="0" borderId="0" xfId="0" applyFill="1" applyBorder="1" applyAlignment="1">
      <alignment horizontal="center" wrapText="1"/>
    </xf>
    <xf numFmtId="2" fontId="0" fillId="0" borderId="0" xfId="0" applyNumberFormat="1" applyFill="1" applyBorder="1" applyAlignment="1">
      <alignment horizontal="left"/>
    </xf>
    <xf numFmtId="0" fontId="5" fillId="0" borderId="0" xfId="0" applyFont="1"/>
    <xf numFmtId="0" fontId="1" fillId="0" borderId="5" xfId="0" applyFont="1" applyBorder="1" applyAlignment="1">
      <alignment horizontal="center" vertical="center" wrapText="1"/>
    </xf>
    <xf numFmtId="0" fontId="1" fillId="0" borderId="44" xfId="0" applyFont="1" applyBorder="1" applyAlignment="1">
      <alignment horizontal="center" vertical="center" wrapText="1"/>
    </xf>
    <xf numFmtId="0" fontId="2" fillId="0" borderId="42" xfId="0" applyFont="1" applyFill="1" applyBorder="1" applyAlignment="1">
      <alignment horizontal="center" vertical="center" wrapText="1"/>
    </xf>
    <xf numFmtId="2" fontId="0" fillId="4" borderId="25" xfId="0" applyNumberFormat="1" applyFill="1" applyBorder="1" applyAlignment="1">
      <alignment horizontal="center"/>
    </xf>
    <xf numFmtId="0" fontId="0" fillId="0" borderId="0" xfId="0" applyFont="1"/>
    <xf numFmtId="0" fontId="12" fillId="0" borderId="0" xfId="0" applyFont="1"/>
    <xf numFmtId="0" fontId="13" fillId="0" borderId="51" xfId="0" applyFont="1" applyBorder="1" applyAlignment="1">
      <alignment horizontal="center" vertical="center" wrapText="1"/>
    </xf>
    <xf numFmtId="0" fontId="14" fillId="0" borderId="49" xfId="0" applyFont="1" applyBorder="1" applyAlignment="1">
      <alignment vertical="center" wrapText="1"/>
    </xf>
    <xf numFmtId="0" fontId="14" fillId="0" borderId="51" xfId="0" applyFont="1" applyBorder="1" applyAlignment="1">
      <alignment horizontal="center" vertical="center" wrapText="1"/>
    </xf>
    <xf numFmtId="0" fontId="14" fillId="0" borderId="49" xfId="0" applyFont="1" applyBorder="1" applyAlignment="1">
      <alignment horizontal="left" vertical="center" wrapText="1"/>
    </xf>
    <xf numFmtId="0" fontId="14" fillId="0" borderId="50" xfId="0" applyFont="1" applyBorder="1" applyAlignment="1">
      <alignment vertical="center" wrapText="1"/>
    </xf>
    <xf numFmtId="0" fontId="13" fillId="0" borderId="49" xfId="0" applyFont="1" applyBorder="1" applyAlignment="1">
      <alignment vertical="center" wrapText="1"/>
    </xf>
    <xf numFmtId="0" fontId="16" fillId="0" borderId="51" xfId="0" applyFont="1" applyBorder="1" applyAlignment="1">
      <alignment vertical="center" wrapText="1"/>
    </xf>
    <xf numFmtId="0" fontId="14" fillId="0" borderId="49" xfId="0" applyFont="1" applyBorder="1" applyAlignment="1">
      <alignment horizontal="left" vertical="center" wrapText="1" indent="2"/>
    </xf>
    <xf numFmtId="0" fontId="16" fillId="0" borderId="0" xfId="0" applyFont="1" applyFill="1" applyBorder="1" applyAlignment="1">
      <alignment vertical="center" wrapText="1"/>
    </xf>
    <xf numFmtId="0" fontId="14" fillId="0" borderId="50" xfId="0" applyFont="1" applyBorder="1" applyAlignment="1">
      <alignment horizontal="left" vertical="center" wrapText="1"/>
    </xf>
    <xf numFmtId="0" fontId="13" fillId="0" borderId="50" xfId="0" applyFont="1" applyBorder="1" applyAlignment="1">
      <alignment vertical="center" wrapText="1"/>
    </xf>
    <xf numFmtId="0" fontId="14" fillId="0" borderId="50" xfId="0" applyFont="1" applyBorder="1" applyAlignment="1">
      <alignment horizontal="left" vertical="center" wrapText="1" indent="1"/>
    </xf>
    <xf numFmtId="0" fontId="21" fillId="0" borderId="0" xfId="0" applyFont="1" applyAlignment="1">
      <alignment vertical="center"/>
    </xf>
    <xf numFmtId="2" fontId="0" fillId="6" borderId="17" xfId="0" applyNumberFormat="1" applyFill="1" applyBorder="1" applyAlignment="1">
      <alignment horizontal="center"/>
    </xf>
    <xf numFmtId="2" fontId="0" fillId="6" borderId="25" xfId="0" applyNumberFormat="1" applyFill="1" applyBorder="1" applyAlignment="1">
      <alignment horizontal="center"/>
    </xf>
    <xf numFmtId="2" fontId="0" fillId="7" borderId="25" xfId="0" applyNumberFormat="1" applyFill="1" applyBorder="1" applyAlignment="1">
      <alignment horizontal="center"/>
    </xf>
    <xf numFmtId="2" fontId="0" fillId="8" borderId="25" xfId="0" applyNumberFormat="1" applyFill="1" applyBorder="1" applyAlignment="1">
      <alignment horizontal="center"/>
    </xf>
    <xf numFmtId="2" fontId="0" fillId="9" borderId="25" xfId="0" applyNumberFormat="1" applyFill="1" applyBorder="1" applyAlignment="1">
      <alignment horizontal="center"/>
    </xf>
    <xf numFmtId="2" fontId="0" fillId="9" borderId="17" xfId="0" applyNumberFormat="1" applyFill="1" applyBorder="1" applyAlignment="1">
      <alignment horizontal="center"/>
    </xf>
    <xf numFmtId="2" fontId="0" fillId="10" borderId="17" xfId="0" applyNumberFormat="1" applyFill="1" applyBorder="1" applyAlignment="1">
      <alignment horizontal="center"/>
    </xf>
    <xf numFmtId="2" fontId="0" fillId="10" borderId="25" xfId="0" applyNumberFormat="1" applyFill="1" applyBorder="1" applyAlignment="1">
      <alignment horizontal="center"/>
    </xf>
    <xf numFmtId="2" fontId="0" fillId="11" borderId="17" xfId="0" applyNumberFormat="1" applyFill="1" applyBorder="1" applyAlignment="1">
      <alignment horizontal="center"/>
    </xf>
    <xf numFmtId="0" fontId="19" fillId="0" borderId="54" xfId="0" applyFont="1" applyBorder="1" applyAlignment="1">
      <alignment vertical="center" wrapText="1"/>
    </xf>
    <xf numFmtId="0" fontId="19" fillId="0" borderId="48" xfId="0" applyFont="1" applyBorder="1" applyAlignment="1">
      <alignment vertical="center" wrapText="1"/>
    </xf>
    <xf numFmtId="0" fontId="20" fillId="0" borderId="49" xfId="0" applyFont="1" applyBorder="1" applyAlignment="1">
      <alignment vertical="center" wrapText="1"/>
    </xf>
    <xf numFmtId="0" fontId="17" fillId="0" borderId="51" xfId="0" applyFont="1" applyBorder="1" applyAlignment="1">
      <alignment vertical="center" wrapText="1"/>
    </xf>
    <xf numFmtId="0" fontId="19" fillId="0" borderId="51" xfId="0" applyFont="1" applyBorder="1" applyAlignment="1">
      <alignment vertical="center" wrapText="1"/>
    </xf>
    <xf numFmtId="2" fontId="0" fillId="10" borderId="26" xfId="0" applyNumberFormat="1" applyFill="1" applyBorder="1" applyAlignment="1">
      <alignment horizontal="center"/>
    </xf>
    <xf numFmtId="2" fontId="0" fillId="10" borderId="29" xfId="0" applyNumberFormat="1" applyFill="1" applyBorder="1" applyAlignment="1">
      <alignment horizontal="center"/>
    </xf>
    <xf numFmtId="2" fontId="0" fillId="10" borderId="27" xfId="0" applyNumberFormat="1" applyFill="1" applyBorder="1" applyAlignment="1">
      <alignment horizontal="center"/>
    </xf>
    <xf numFmtId="2" fontId="0" fillId="10" borderId="31" xfId="0" applyNumberFormat="1" applyFill="1" applyBorder="1" applyAlignment="1">
      <alignment horizontal="center"/>
    </xf>
    <xf numFmtId="2" fontId="0" fillId="10" borderId="28" xfId="0" applyNumberFormat="1" applyFill="1" applyBorder="1" applyAlignment="1">
      <alignment horizontal="center"/>
    </xf>
    <xf numFmtId="2" fontId="0" fillId="10" borderId="23" xfId="0" applyNumberFormat="1" applyFill="1" applyBorder="1" applyAlignment="1">
      <alignment horizontal="center"/>
    </xf>
    <xf numFmtId="2" fontId="0" fillId="10" borderId="32" xfId="0" applyNumberFormat="1" applyFill="1" applyBorder="1" applyAlignment="1">
      <alignment horizontal="center"/>
    </xf>
    <xf numFmtId="2" fontId="0" fillId="11" borderId="26" xfId="0" applyNumberFormat="1" applyFill="1" applyBorder="1" applyAlignment="1">
      <alignment horizontal="center"/>
    </xf>
    <xf numFmtId="2" fontId="0" fillId="11" borderId="29" xfId="0" applyNumberFormat="1" applyFill="1" applyBorder="1" applyAlignment="1">
      <alignment horizontal="center"/>
    </xf>
    <xf numFmtId="2" fontId="0" fillId="11" borderId="27" xfId="0" applyNumberFormat="1" applyFill="1" applyBorder="1" applyAlignment="1">
      <alignment horizontal="center"/>
    </xf>
    <xf numFmtId="2" fontId="0" fillId="11" borderId="25" xfId="0" applyNumberFormat="1" applyFill="1" applyBorder="1" applyAlignment="1">
      <alignment horizontal="center"/>
    </xf>
    <xf numFmtId="2" fontId="0" fillId="11" borderId="22" xfId="0" applyNumberFormat="1" applyFill="1" applyBorder="1" applyAlignment="1">
      <alignment horizontal="center"/>
    </xf>
    <xf numFmtId="2" fontId="0" fillId="11" borderId="23" xfId="0" applyNumberFormat="1" applyFill="1" applyBorder="1" applyAlignment="1">
      <alignment horizontal="center"/>
    </xf>
    <xf numFmtId="2" fontId="0" fillId="11" borderId="30" xfId="0" applyNumberFormat="1" applyFill="1" applyBorder="1" applyAlignment="1">
      <alignment horizontal="center"/>
    </xf>
    <xf numFmtId="2" fontId="0" fillId="11" borderId="31" xfId="0" applyNumberFormat="1" applyFill="1" applyBorder="1" applyAlignment="1">
      <alignment horizontal="center"/>
    </xf>
    <xf numFmtId="2" fontId="0" fillId="11" borderId="28" xfId="0" applyNumberFormat="1" applyFill="1" applyBorder="1" applyAlignment="1">
      <alignment horizontal="center"/>
    </xf>
    <xf numFmtId="2" fontId="0" fillId="11" borderId="32" xfId="0" applyNumberFormat="1" applyFill="1" applyBorder="1" applyAlignment="1">
      <alignment horizontal="center"/>
    </xf>
    <xf numFmtId="2" fontId="0" fillId="11" borderId="21" xfId="0" applyNumberFormat="1" applyFill="1" applyBorder="1" applyAlignment="1">
      <alignment horizontal="center"/>
    </xf>
    <xf numFmtId="2" fontId="0" fillId="11" borderId="24" xfId="0" applyNumberFormat="1" applyFill="1" applyBorder="1" applyAlignment="1">
      <alignment horizontal="center"/>
    </xf>
    <xf numFmtId="2" fontId="0" fillId="6" borderId="21" xfId="0" applyNumberFormat="1" applyFill="1" applyBorder="1" applyAlignment="1">
      <alignment horizontal="center"/>
    </xf>
    <xf numFmtId="2" fontId="0" fillId="6" borderId="26" xfId="0" applyNumberFormat="1" applyFill="1" applyBorder="1" applyAlignment="1">
      <alignment horizontal="center"/>
    </xf>
    <xf numFmtId="2" fontId="0" fillId="6" borderId="27" xfId="0" applyNumberFormat="1" applyFill="1" applyBorder="1" applyAlignment="1">
      <alignment horizontal="center"/>
    </xf>
    <xf numFmtId="2" fontId="0" fillId="6" borderId="23" xfId="0" applyNumberFormat="1" applyFill="1" applyBorder="1" applyAlignment="1">
      <alignment horizontal="center"/>
    </xf>
    <xf numFmtId="2" fontId="0" fillId="6" borderId="24" xfId="0" applyNumberFormat="1" applyFill="1" applyBorder="1" applyAlignment="1">
      <alignment horizontal="center"/>
    </xf>
    <xf numFmtId="2" fontId="0" fillId="6" borderId="28" xfId="0" applyNumberFormat="1" applyFill="1" applyBorder="1" applyAlignment="1">
      <alignment horizontal="center"/>
    </xf>
    <xf numFmtId="2" fontId="0" fillId="6" borderId="30" xfId="0" applyNumberFormat="1" applyFill="1" applyBorder="1" applyAlignment="1">
      <alignment horizontal="center"/>
    </xf>
    <xf numFmtId="0" fontId="10" fillId="0" borderId="0" xfId="1"/>
    <xf numFmtId="0" fontId="4" fillId="0" borderId="0" xfId="1" applyFont="1"/>
    <xf numFmtId="0" fontId="9" fillId="0" borderId="0" xfId="1" applyFont="1" applyAlignment="1">
      <alignment horizontal="left" vertical="top" wrapText="1"/>
    </xf>
    <xf numFmtId="0" fontId="10" fillId="0" borderId="0" xfId="1" applyAlignment="1">
      <alignment horizontal="left" vertical="top" wrapText="1"/>
    </xf>
    <xf numFmtId="0" fontId="16" fillId="0" borderId="52" xfId="0" applyFont="1" applyBorder="1" applyAlignment="1">
      <alignment vertical="center" wrapText="1"/>
    </xf>
    <xf numFmtId="0" fontId="16" fillId="0" borderId="49" xfId="0" applyFont="1" applyBorder="1" applyAlignment="1">
      <alignment vertical="center" wrapText="1"/>
    </xf>
    <xf numFmtId="0" fontId="1" fillId="0" borderId="0" xfId="0" applyFont="1" applyAlignment="1"/>
    <xf numFmtId="0" fontId="0" fillId="0" borderId="0" xfId="0" applyFont="1" applyAlignment="1"/>
    <xf numFmtId="0" fontId="13" fillId="0" borderId="46" xfId="0" applyFont="1" applyBorder="1" applyAlignment="1">
      <alignment vertical="center" wrapText="1"/>
    </xf>
    <xf numFmtId="0" fontId="13" fillId="0" borderId="47" xfId="0" applyFont="1" applyBorder="1" applyAlignment="1">
      <alignment vertical="center" wrapText="1"/>
    </xf>
    <xf numFmtId="0" fontId="13" fillId="0" borderId="48" xfId="0" applyFont="1" applyBorder="1" applyAlignment="1">
      <alignment vertical="center" wrapText="1"/>
    </xf>
    <xf numFmtId="0" fontId="13" fillId="5" borderId="52" xfId="0" applyFont="1" applyFill="1" applyBorder="1" applyAlignment="1">
      <alignment horizontal="center" vertical="center" wrapText="1"/>
    </xf>
    <xf numFmtId="0" fontId="13" fillId="5" borderId="49" xfId="0" applyFont="1" applyFill="1" applyBorder="1" applyAlignment="1">
      <alignment horizontal="center" vertical="center" wrapText="1"/>
    </xf>
    <xf numFmtId="0" fontId="13" fillId="5" borderId="46" xfId="0" applyFont="1" applyFill="1" applyBorder="1" applyAlignment="1">
      <alignment horizontal="center" vertical="center" wrapText="1"/>
    </xf>
    <xf numFmtId="0" fontId="13" fillId="5" borderId="47" xfId="0" applyFont="1" applyFill="1" applyBorder="1" applyAlignment="1">
      <alignment horizontal="center" vertical="center" wrapText="1"/>
    </xf>
    <xf numFmtId="0" fontId="13" fillId="5" borderId="48" xfId="0" applyFont="1" applyFill="1" applyBorder="1" applyAlignment="1">
      <alignment horizontal="center" vertical="center" wrapText="1"/>
    </xf>
    <xf numFmtId="0" fontId="4" fillId="0" borderId="0" xfId="0" applyFont="1" applyAlignment="1"/>
    <xf numFmtId="0" fontId="0" fillId="0" borderId="0" xfId="0" applyAlignment="1"/>
    <xf numFmtId="0" fontId="0" fillId="0" borderId="1" xfId="0" applyBorder="1" applyAlignment="1">
      <alignment horizontal="center" vertical="center" wrapText="1"/>
    </xf>
    <xf numFmtId="0" fontId="0" fillId="0" borderId="17" xfId="0"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43" xfId="0" applyBorder="1" applyAlignment="1">
      <alignment horizontal="center" wrapText="1"/>
    </xf>
    <xf numFmtId="0" fontId="0" fillId="0" borderId="53" xfId="0" applyBorder="1" applyAlignment="1">
      <alignment wrapText="1"/>
    </xf>
    <xf numFmtId="0" fontId="0" fillId="0" borderId="44" xfId="0" applyBorder="1" applyAlignment="1">
      <alignment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0" fillId="0" borderId="5" xfId="0" applyBorder="1" applyAlignment="1">
      <alignment horizontal="center"/>
    </xf>
    <xf numFmtId="0" fontId="0" fillId="0" borderId="36" xfId="0" applyBorder="1" applyAlignment="1">
      <alignment horizontal="center"/>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34" xfId="0" applyFont="1" applyBorder="1" applyAlignment="1">
      <alignment horizontal="center" vertical="center"/>
    </xf>
    <xf numFmtId="0" fontId="0" fillId="2" borderId="0" xfId="0" applyFill="1" applyBorder="1" applyAlignment="1">
      <alignment horizontal="center"/>
    </xf>
    <xf numFmtId="0" fontId="0" fillId="0" borderId="0" xfId="0" applyAlignment="1">
      <alignment horizontal="center"/>
    </xf>
    <xf numFmtId="0" fontId="0" fillId="0" borderId="33" xfId="0" applyBorder="1" applyAlignment="1">
      <alignment horizontal="center"/>
    </xf>
    <xf numFmtId="0" fontId="1" fillId="0" borderId="0"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7" xfId="0" applyBorder="1" applyAlignment="1">
      <alignment horizontal="center" vertical="center" wrapText="1"/>
    </xf>
    <xf numFmtId="0" fontId="1" fillId="0" borderId="7" xfId="0" applyFont="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0" fillId="2" borderId="4" xfId="0" applyFill="1" applyBorder="1" applyAlignment="1">
      <alignment horizont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4" xfId="0" applyBorder="1" applyAlignment="1">
      <alignment horizontal="center"/>
    </xf>
    <xf numFmtId="0" fontId="0" fillId="0" borderId="6" xfId="0"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cellXfs>
  <cellStyles count="2">
    <cellStyle name="Normal" xfId="0" builtinId="0"/>
    <cellStyle name="Normal 2" xfId="1" xr:uid="{5C008837-2692-1944-8322-34BE6C3A10C1}"/>
  </cellStyles>
  <dxfs count="0"/>
  <tableStyles count="0" defaultTableStyle="TableStyleMedium2" defaultPivotStyle="PivotStyleLight16"/>
  <colors>
    <mruColors>
      <color rgb="FFD50204"/>
      <color rgb="FFC600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635000</xdr:colOff>
      <xdr:row>20</xdr:row>
      <xdr:rowOff>177800</xdr:rowOff>
    </xdr:from>
    <xdr:ext cx="10553700" cy="1866900"/>
    <xdr:pic>
      <xdr:nvPicPr>
        <xdr:cNvPr id="2" name="Picture 1">
          <a:extLst>
            <a:ext uri="{FF2B5EF4-FFF2-40B4-BE49-F238E27FC236}">
              <a16:creationId xmlns:a16="http://schemas.microsoft.com/office/drawing/2014/main" id="{CAF76CC9-27BB-5F4D-9310-E2C3540D7D42}"/>
            </a:ext>
          </a:extLst>
        </xdr:cNvPr>
        <xdr:cNvPicPr>
          <a:picLocks noChangeAspect="1"/>
        </xdr:cNvPicPr>
      </xdr:nvPicPr>
      <xdr:blipFill>
        <a:blip xmlns:r="http://schemas.openxmlformats.org/officeDocument/2006/relationships" r:embed="rId1"/>
        <a:stretch>
          <a:fillRect/>
        </a:stretch>
      </xdr:blipFill>
      <xdr:spPr>
        <a:xfrm>
          <a:off x="635000" y="4178300"/>
          <a:ext cx="10553700" cy="18669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10</xdr:col>
      <xdr:colOff>203200</xdr:colOff>
      <xdr:row>2</xdr:row>
      <xdr:rowOff>63500</xdr:rowOff>
    </xdr:from>
    <xdr:to>
      <xdr:col>10</xdr:col>
      <xdr:colOff>215900</xdr:colOff>
      <xdr:row>5</xdr:row>
      <xdr:rowOff>127000</xdr:rowOff>
    </xdr:to>
    <xdr:cxnSp macro="">
      <xdr:nvCxnSpPr>
        <xdr:cNvPr id="3" name="Straight Arrow Connector 2">
          <a:extLst>
            <a:ext uri="{FF2B5EF4-FFF2-40B4-BE49-F238E27FC236}">
              <a16:creationId xmlns:a16="http://schemas.microsoft.com/office/drawing/2014/main" id="{FFA00ACE-91D8-2248-B34E-7A1EE1A42CC1}"/>
            </a:ext>
          </a:extLst>
        </xdr:cNvPr>
        <xdr:cNvCxnSpPr/>
      </xdr:nvCxnSpPr>
      <xdr:spPr>
        <a:xfrm flipH="1">
          <a:off x="8178800" y="596900"/>
          <a:ext cx="12700" cy="6858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241300</xdr:colOff>
      <xdr:row>2</xdr:row>
      <xdr:rowOff>88900</xdr:rowOff>
    </xdr:from>
    <xdr:to>
      <xdr:col>9</xdr:col>
      <xdr:colOff>254000</xdr:colOff>
      <xdr:row>5</xdr:row>
      <xdr:rowOff>152400</xdr:rowOff>
    </xdr:to>
    <xdr:cxnSp macro="">
      <xdr:nvCxnSpPr>
        <xdr:cNvPr id="5" name="Straight Arrow Connector 4">
          <a:extLst>
            <a:ext uri="{FF2B5EF4-FFF2-40B4-BE49-F238E27FC236}">
              <a16:creationId xmlns:a16="http://schemas.microsoft.com/office/drawing/2014/main" id="{0EAF3FF8-7308-2148-82C0-7119E3BE50B4}"/>
            </a:ext>
          </a:extLst>
        </xdr:cNvPr>
        <xdr:cNvCxnSpPr/>
      </xdr:nvCxnSpPr>
      <xdr:spPr>
        <a:xfrm flipH="1">
          <a:off x="7759700" y="622300"/>
          <a:ext cx="12700" cy="6858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190500</xdr:colOff>
      <xdr:row>2</xdr:row>
      <xdr:rowOff>50800</xdr:rowOff>
    </xdr:from>
    <xdr:to>
      <xdr:col>21</xdr:col>
      <xdr:colOff>203200</xdr:colOff>
      <xdr:row>5</xdr:row>
      <xdr:rowOff>114300</xdr:rowOff>
    </xdr:to>
    <xdr:cxnSp macro="">
      <xdr:nvCxnSpPr>
        <xdr:cNvPr id="2" name="Straight Arrow Connector 1">
          <a:extLst>
            <a:ext uri="{FF2B5EF4-FFF2-40B4-BE49-F238E27FC236}">
              <a16:creationId xmlns:a16="http://schemas.microsoft.com/office/drawing/2014/main" id="{33BAA92B-A59C-5741-8EDE-6FFA02F8CF2F}"/>
            </a:ext>
          </a:extLst>
        </xdr:cNvPr>
        <xdr:cNvCxnSpPr/>
      </xdr:nvCxnSpPr>
      <xdr:spPr>
        <a:xfrm flipH="1">
          <a:off x="14732000" y="584200"/>
          <a:ext cx="12700" cy="6858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279400</xdr:colOff>
      <xdr:row>2</xdr:row>
      <xdr:rowOff>76200</xdr:rowOff>
    </xdr:from>
    <xdr:to>
      <xdr:col>20</xdr:col>
      <xdr:colOff>292100</xdr:colOff>
      <xdr:row>5</xdr:row>
      <xdr:rowOff>139700</xdr:rowOff>
    </xdr:to>
    <xdr:cxnSp macro="">
      <xdr:nvCxnSpPr>
        <xdr:cNvPr id="3" name="Straight Arrow Connector 2">
          <a:extLst>
            <a:ext uri="{FF2B5EF4-FFF2-40B4-BE49-F238E27FC236}">
              <a16:creationId xmlns:a16="http://schemas.microsoft.com/office/drawing/2014/main" id="{6B3D7AF9-A349-2D4F-A3BD-E9FAF8FA188A}"/>
            </a:ext>
          </a:extLst>
        </xdr:cNvPr>
        <xdr:cNvCxnSpPr/>
      </xdr:nvCxnSpPr>
      <xdr:spPr>
        <a:xfrm flipH="1">
          <a:off x="14312900" y="609600"/>
          <a:ext cx="12700" cy="6858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431800</xdr:colOff>
      <xdr:row>1</xdr:row>
      <xdr:rowOff>88900</xdr:rowOff>
    </xdr:from>
    <xdr:to>
      <xdr:col>6</xdr:col>
      <xdr:colOff>419100</xdr:colOff>
      <xdr:row>6</xdr:row>
      <xdr:rowOff>88900</xdr:rowOff>
    </xdr:to>
    <xdr:cxnSp macro="">
      <xdr:nvCxnSpPr>
        <xdr:cNvPr id="2" name="Straight Arrow Connector 1">
          <a:extLst>
            <a:ext uri="{FF2B5EF4-FFF2-40B4-BE49-F238E27FC236}">
              <a16:creationId xmlns:a16="http://schemas.microsoft.com/office/drawing/2014/main" id="{FAA44172-2CEC-7C4C-A372-6B2DCC3C408E}"/>
            </a:ext>
          </a:extLst>
        </xdr:cNvPr>
        <xdr:cNvCxnSpPr/>
      </xdr:nvCxnSpPr>
      <xdr:spPr>
        <a:xfrm flipH="1">
          <a:off x="4165600" y="292100"/>
          <a:ext cx="1295400" cy="11684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469900</xdr:colOff>
      <xdr:row>1</xdr:row>
      <xdr:rowOff>25400</xdr:rowOff>
    </xdr:from>
    <xdr:to>
      <xdr:col>5</xdr:col>
      <xdr:colOff>203200</xdr:colOff>
      <xdr:row>6</xdr:row>
      <xdr:rowOff>139700</xdr:rowOff>
    </xdr:to>
    <xdr:cxnSp macro="">
      <xdr:nvCxnSpPr>
        <xdr:cNvPr id="4" name="Straight Arrow Connector 3">
          <a:extLst>
            <a:ext uri="{FF2B5EF4-FFF2-40B4-BE49-F238E27FC236}">
              <a16:creationId xmlns:a16="http://schemas.microsoft.com/office/drawing/2014/main" id="{C0E71B81-D32E-0D4B-8FAF-9EE4D751CCC9}"/>
            </a:ext>
          </a:extLst>
        </xdr:cNvPr>
        <xdr:cNvCxnSpPr/>
      </xdr:nvCxnSpPr>
      <xdr:spPr>
        <a:xfrm flipH="1">
          <a:off x="3632200" y="228600"/>
          <a:ext cx="889000" cy="12827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9C9D3-7E2F-D645-8D9D-6DC5926B7220}">
  <dimension ref="B3:Q16"/>
  <sheetViews>
    <sheetView showGridLines="0" tabSelected="1" workbookViewId="0">
      <selection activeCell="H7" sqref="H7"/>
    </sheetView>
  </sheetViews>
  <sheetFormatPr baseColWidth="10" defaultRowHeight="16" x14ac:dyDescent="0.2"/>
  <cols>
    <col min="1" max="16384" width="10.83203125" style="125"/>
  </cols>
  <sheetData>
    <row r="3" spans="2:17" ht="26" x14ac:dyDescent="0.3">
      <c r="B3" s="126" t="s">
        <v>178</v>
      </c>
    </row>
    <row r="5" spans="2:17" x14ac:dyDescent="0.2">
      <c r="B5" s="125" t="s">
        <v>180</v>
      </c>
    </row>
    <row r="6" spans="2:17" x14ac:dyDescent="0.2">
      <c r="B6" s="125" t="s">
        <v>179</v>
      </c>
    </row>
    <row r="8" spans="2:17" x14ac:dyDescent="0.2">
      <c r="B8" s="125" t="s">
        <v>213</v>
      </c>
    </row>
    <row r="9" spans="2:17" x14ac:dyDescent="0.2">
      <c r="B9" s="125" t="s">
        <v>181</v>
      </c>
    </row>
    <row r="10" spans="2:17" x14ac:dyDescent="0.2">
      <c r="B10" s="125" t="s">
        <v>177</v>
      </c>
    </row>
    <row r="12" spans="2:17" x14ac:dyDescent="0.2">
      <c r="B12" s="125" t="s">
        <v>65</v>
      </c>
    </row>
    <row r="14" spans="2:17" x14ac:dyDescent="0.2">
      <c r="B14" s="127" t="s">
        <v>214</v>
      </c>
      <c r="C14" s="128"/>
      <c r="D14" s="128"/>
      <c r="E14" s="128"/>
      <c r="F14" s="128"/>
      <c r="G14" s="128"/>
      <c r="H14" s="128"/>
      <c r="I14" s="128"/>
      <c r="J14" s="128"/>
      <c r="K14" s="128"/>
      <c r="L14" s="128"/>
      <c r="M14" s="128"/>
      <c r="N14" s="128"/>
      <c r="O14" s="128"/>
      <c r="P14" s="128"/>
      <c r="Q14" s="128"/>
    </row>
    <row r="15" spans="2:17" x14ac:dyDescent="0.2">
      <c r="B15" s="128"/>
      <c r="C15" s="128"/>
      <c r="D15" s="128"/>
      <c r="E15" s="128"/>
      <c r="F15" s="128"/>
      <c r="G15" s="128"/>
      <c r="H15" s="128"/>
      <c r="I15" s="128"/>
      <c r="J15" s="128"/>
      <c r="K15" s="128"/>
      <c r="L15" s="128"/>
      <c r="M15" s="128"/>
      <c r="N15" s="128"/>
      <c r="O15" s="128"/>
      <c r="P15" s="128"/>
      <c r="Q15" s="128"/>
    </row>
    <row r="16" spans="2:17" x14ac:dyDescent="0.2">
      <c r="B16" s="128"/>
      <c r="C16" s="128"/>
      <c r="D16" s="128"/>
      <c r="E16" s="128"/>
      <c r="F16" s="128"/>
      <c r="G16" s="128"/>
      <c r="H16" s="128"/>
      <c r="I16" s="128"/>
      <c r="J16" s="128"/>
      <c r="K16" s="128"/>
      <c r="L16" s="128"/>
      <c r="M16" s="128"/>
      <c r="N16" s="128"/>
      <c r="O16" s="128"/>
      <c r="P16" s="128"/>
      <c r="Q16" s="128"/>
    </row>
  </sheetData>
  <mergeCells count="1">
    <mergeCell ref="B14:Q1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41C38-E8AA-5648-980F-182A5AF26791}">
  <dimension ref="B1:AB34"/>
  <sheetViews>
    <sheetView workbookViewId="0">
      <selection activeCell="T34" sqref="T34"/>
    </sheetView>
  </sheetViews>
  <sheetFormatPr baseColWidth="10" defaultRowHeight="16" x14ac:dyDescent="0.2"/>
  <cols>
    <col min="2" max="2" width="21.5" customWidth="1"/>
    <col min="3" max="3" width="9.1640625" customWidth="1"/>
    <col min="4" max="4" width="7.5" customWidth="1"/>
    <col min="5" max="5" width="7.6640625" customWidth="1"/>
    <col min="6" max="6" width="9.5" customWidth="1"/>
    <col min="7" max="7" width="11.6640625" style="15" customWidth="1"/>
    <col min="8" max="8" width="10.5" customWidth="1"/>
    <col min="9" max="9" width="8.33203125" bestFit="1" customWidth="1"/>
    <col min="10" max="10" width="8.5" customWidth="1"/>
    <col min="11" max="11" width="4.83203125" customWidth="1"/>
    <col min="12" max="12" width="6.83203125" customWidth="1"/>
    <col min="13" max="15" width="12.1640625" bestFit="1" customWidth="1"/>
    <col min="16" max="16" width="4.83203125" customWidth="1"/>
    <col min="17" max="17" width="12.1640625" bestFit="1" customWidth="1"/>
    <col min="18" max="18" width="4.83203125" customWidth="1"/>
    <col min="19" max="19" width="1.1640625" customWidth="1"/>
    <col min="20" max="21" width="6.6640625" bestFit="1" customWidth="1"/>
    <col min="22" max="27" width="12.1640625" bestFit="1" customWidth="1"/>
    <col min="28" max="28" width="11.1640625" bestFit="1" customWidth="1"/>
  </cols>
  <sheetData>
    <row r="1" spans="2:28" x14ac:dyDescent="0.2">
      <c r="F1" t="s">
        <v>100</v>
      </c>
      <c r="G1" s="15" t="s">
        <v>102</v>
      </c>
    </row>
    <row r="2" spans="2:28" ht="26" x14ac:dyDescent="0.3">
      <c r="B2" s="141" t="s">
        <v>131</v>
      </c>
      <c r="C2" s="142"/>
      <c r="D2" s="142"/>
      <c r="E2" s="142"/>
      <c r="F2" s="142"/>
      <c r="G2" s="142"/>
      <c r="H2" s="142"/>
      <c r="I2" s="142"/>
      <c r="J2" s="142"/>
      <c r="K2" s="142"/>
      <c r="L2" s="142"/>
      <c r="M2" s="142"/>
      <c r="N2" s="142"/>
      <c r="O2" s="142"/>
      <c r="P2" s="142"/>
      <c r="Q2" s="142"/>
      <c r="T2" s="15" t="s">
        <v>42</v>
      </c>
      <c r="U2" s="15" t="s">
        <v>42</v>
      </c>
    </row>
    <row r="3" spans="2:28" ht="17" thickBot="1" x14ac:dyDescent="0.25"/>
    <row r="4" spans="2:28" x14ac:dyDescent="0.2">
      <c r="B4" s="143" t="s">
        <v>0</v>
      </c>
      <c r="C4" s="143" t="s">
        <v>1</v>
      </c>
      <c r="D4" s="145" t="s">
        <v>2</v>
      </c>
      <c r="E4" s="172" t="s">
        <v>3</v>
      </c>
      <c r="F4" s="147" t="s">
        <v>4</v>
      </c>
      <c r="G4" s="152" t="s">
        <v>5</v>
      </c>
      <c r="H4" s="19"/>
      <c r="I4" s="156" t="s">
        <v>6</v>
      </c>
      <c r="J4" s="156"/>
      <c r="K4" s="156"/>
      <c r="L4" s="156"/>
      <c r="M4" s="156"/>
      <c r="N4" s="156"/>
      <c r="O4" s="156"/>
      <c r="P4" s="156"/>
      <c r="Q4" s="156"/>
      <c r="R4" s="156"/>
      <c r="S4" s="156"/>
      <c r="T4" s="156"/>
      <c r="U4" s="156"/>
      <c r="V4" s="156"/>
      <c r="W4" s="156"/>
      <c r="X4" s="156"/>
      <c r="Y4" s="156"/>
      <c r="Z4" s="156"/>
      <c r="AA4" s="156"/>
      <c r="AB4" s="157"/>
    </row>
    <row r="5" spans="2:28" x14ac:dyDescent="0.2">
      <c r="B5" s="170"/>
      <c r="C5" s="170"/>
      <c r="D5" s="171"/>
      <c r="E5" s="173"/>
      <c r="F5" s="153"/>
      <c r="G5" s="153"/>
      <c r="H5" s="158" t="s">
        <v>129</v>
      </c>
      <c r="I5" s="159" t="s">
        <v>8</v>
      </c>
      <c r="J5" s="160"/>
      <c r="K5" s="160"/>
      <c r="L5" s="160"/>
      <c r="M5" s="160"/>
      <c r="N5" s="160"/>
      <c r="O5" s="160"/>
      <c r="P5" s="160"/>
      <c r="Q5" s="161"/>
      <c r="R5" s="37"/>
      <c r="S5" s="162"/>
      <c r="T5" s="158" t="s">
        <v>46</v>
      </c>
      <c r="U5" s="165"/>
      <c r="V5" s="165"/>
      <c r="W5" s="165"/>
      <c r="X5" s="165"/>
      <c r="Y5" s="165"/>
      <c r="Z5" s="165"/>
      <c r="AA5" s="165"/>
      <c r="AB5" s="166"/>
    </row>
    <row r="6" spans="2:28" ht="17" thickBot="1" x14ac:dyDescent="0.25">
      <c r="B6" s="170"/>
      <c r="C6" s="170"/>
      <c r="D6" s="171"/>
      <c r="E6" s="173"/>
      <c r="F6" s="153"/>
      <c r="G6" s="154"/>
      <c r="H6" s="158"/>
      <c r="I6" s="159"/>
      <c r="J6" s="160"/>
      <c r="K6" s="160"/>
      <c r="L6" s="160"/>
      <c r="M6" s="160"/>
      <c r="N6" s="160"/>
      <c r="O6" s="160"/>
      <c r="P6" s="160"/>
      <c r="Q6" s="161"/>
      <c r="R6" s="37"/>
      <c r="S6" s="162"/>
      <c r="T6" s="167"/>
      <c r="U6" s="168"/>
      <c r="V6" s="168"/>
      <c r="W6" s="168"/>
      <c r="X6" s="168"/>
      <c r="Y6" s="168"/>
      <c r="Z6" s="168"/>
      <c r="AA6" s="168"/>
      <c r="AB6" s="169"/>
    </row>
    <row r="7" spans="2:28" ht="17" thickBot="1" x14ac:dyDescent="0.25">
      <c r="B7" s="144"/>
      <c r="C7" s="144"/>
      <c r="D7" s="146"/>
      <c r="E7" s="174"/>
      <c r="F7" s="148"/>
      <c r="G7" s="155"/>
      <c r="H7" s="148"/>
      <c r="I7" s="43" t="s">
        <v>57</v>
      </c>
      <c r="J7" s="44" t="s">
        <v>56</v>
      </c>
      <c r="K7" s="45" t="s">
        <v>11</v>
      </c>
      <c r="L7" s="46" t="s">
        <v>12</v>
      </c>
      <c r="M7" s="46" t="s">
        <v>13</v>
      </c>
      <c r="N7" s="46" t="s">
        <v>14</v>
      </c>
      <c r="O7" s="47" t="s">
        <v>43</v>
      </c>
      <c r="P7" s="47" t="s">
        <v>66</v>
      </c>
      <c r="Q7" s="47" t="s">
        <v>44</v>
      </c>
      <c r="R7" s="39"/>
      <c r="S7" s="163"/>
      <c r="T7" s="48" t="s">
        <v>75</v>
      </c>
      <c r="U7" s="44" t="s">
        <v>76</v>
      </c>
      <c r="V7" s="9" t="s">
        <v>18</v>
      </c>
      <c r="W7" s="7" t="s">
        <v>19</v>
      </c>
      <c r="X7" s="7" t="s">
        <v>20</v>
      </c>
      <c r="Y7" s="7" t="s">
        <v>21</v>
      </c>
      <c r="Z7" s="7" t="s">
        <v>11</v>
      </c>
      <c r="AA7" s="7" t="s">
        <v>22</v>
      </c>
      <c r="AB7" s="7" t="s">
        <v>23</v>
      </c>
    </row>
    <row r="8" spans="2:28" x14ac:dyDescent="0.2">
      <c r="B8" s="10" t="s">
        <v>24</v>
      </c>
      <c r="C8" s="11"/>
      <c r="D8" s="11">
        <f>E8/E$24</f>
        <v>1</v>
      </c>
      <c r="E8" s="38">
        <f>AVERAGE(F8:H8,I8,T8)</f>
        <v>0.76177581215099832</v>
      </c>
      <c r="F8" s="41">
        <v>0.87596478884791451</v>
      </c>
      <c r="G8" s="41">
        <v>0.92083508717979168</v>
      </c>
      <c r="H8" s="30">
        <v>0.87083508717979152</v>
      </c>
      <c r="I8" s="20">
        <v>0.892263968190112</v>
      </c>
      <c r="J8" s="21">
        <v>0.69155938181060372</v>
      </c>
      <c r="K8" s="21">
        <v>0.3774313314476459</v>
      </c>
      <c r="L8" s="21">
        <v>0.60085288923463454</v>
      </c>
      <c r="M8" s="21">
        <v>0.7340760253333537</v>
      </c>
      <c r="N8" s="21">
        <v>0.49559446083849662</v>
      </c>
      <c r="O8" s="51">
        <v>0.82433492847476719</v>
      </c>
      <c r="P8" s="52">
        <v>0.94991950011314397</v>
      </c>
      <c r="Q8" s="53">
        <v>0.85870653723218471</v>
      </c>
      <c r="R8" s="36"/>
      <c r="S8" s="163"/>
      <c r="T8" s="24">
        <v>0.24898012935738223</v>
      </c>
      <c r="U8" s="24">
        <v>0.5632649029819633</v>
      </c>
      <c r="V8" s="33">
        <v>0.40015292977640515</v>
      </c>
      <c r="W8" s="21">
        <v>0.15070893886266129</v>
      </c>
      <c r="X8" s="21">
        <v>0.86871638361120818</v>
      </c>
      <c r="Y8" s="21">
        <v>0.84144708906481047</v>
      </c>
      <c r="Z8" s="21">
        <v>0.64241718300711304</v>
      </c>
      <c r="AA8" s="21">
        <v>0.2740667604587787</v>
      </c>
      <c r="AB8" s="22">
        <v>0.76534503609276605</v>
      </c>
    </row>
    <row r="9" spans="2:28" x14ac:dyDescent="0.2">
      <c r="B9" s="14" t="s">
        <v>26</v>
      </c>
      <c r="C9" s="11"/>
      <c r="D9" s="11">
        <f t="shared" ref="D9:D22" si="0">E9/E$24</f>
        <v>0.9555121121338056</v>
      </c>
      <c r="E9" s="38">
        <f t="shared" ref="E9:E22" si="1">AVERAGE(F9:H9,I9,T9)</f>
        <v>0.72788601524084551</v>
      </c>
      <c r="F9" s="16">
        <v>0.82523299773017589</v>
      </c>
      <c r="G9" s="17">
        <v>1</v>
      </c>
      <c r="H9" s="31">
        <v>1</v>
      </c>
      <c r="I9" s="23">
        <v>0.56038668227835031</v>
      </c>
      <c r="J9" s="24">
        <v>0.43433409998322275</v>
      </c>
      <c r="K9" s="24">
        <v>0.79030471264554558</v>
      </c>
      <c r="L9" s="24">
        <v>0.70424996266862205</v>
      </c>
      <c r="M9" s="24">
        <v>0.57001806468243876</v>
      </c>
      <c r="N9" s="24">
        <v>0.65202261749077539</v>
      </c>
      <c r="O9" s="54">
        <v>0.13658473909514024</v>
      </c>
      <c r="P9" s="55">
        <v>0.1871586033000372</v>
      </c>
      <c r="Q9" s="56">
        <v>0</v>
      </c>
      <c r="R9" s="36"/>
      <c r="S9" s="163"/>
      <c r="T9" s="24">
        <v>0.25381039619570156</v>
      </c>
      <c r="U9" s="24">
        <v>0.55964220285322386</v>
      </c>
      <c r="V9" s="34">
        <v>0.97294422177421458</v>
      </c>
      <c r="W9" s="24">
        <v>0.49785150373258863</v>
      </c>
      <c r="X9" s="24">
        <v>0.22923329853048593</v>
      </c>
      <c r="Y9" s="24">
        <v>0.75466033579699954</v>
      </c>
      <c r="Z9" s="24">
        <v>0.88456398514100976</v>
      </c>
      <c r="AA9" s="24">
        <v>0.10889248998789139</v>
      </c>
      <c r="AB9" s="25">
        <v>0.46934958500937707</v>
      </c>
    </row>
    <row r="10" spans="2:28" x14ac:dyDescent="0.2">
      <c r="B10" s="14" t="s">
        <v>27</v>
      </c>
      <c r="C10" s="11"/>
      <c r="D10" s="11">
        <f t="shared" si="0"/>
        <v>0.91815915597774111</v>
      </c>
      <c r="E10" s="38">
        <f t="shared" si="1"/>
        <v>0.69943143672881891</v>
      </c>
      <c r="F10" s="16">
        <v>0.78026167918270395</v>
      </c>
      <c r="G10" s="17">
        <v>0.82096061096364359</v>
      </c>
      <c r="H10" s="31">
        <v>0.77096061096364354</v>
      </c>
      <c r="I10" s="23">
        <v>1</v>
      </c>
      <c r="J10" s="24">
        <v>0.77506142404626976</v>
      </c>
      <c r="K10" s="24">
        <v>1</v>
      </c>
      <c r="L10" s="24">
        <v>0.99602437471412764</v>
      </c>
      <c r="M10" s="24">
        <v>0.65483542218133561</v>
      </c>
      <c r="N10" s="24">
        <v>0.44775882882569001</v>
      </c>
      <c r="O10" s="54">
        <v>0.90553109950784261</v>
      </c>
      <c r="P10" s="55">
        <v>0.68362591186812294</v>
      </c>
      <c r="Q10" s="56">
        <v>0.73765433122676993</v>
      </c>
      <c r="R10" s="36"/>
      <c r="S10" s="163"/>
      <c r="T10" s="24">
        <v>0.12497428253410348</v>
      </c>
      <c r="U10" s="24">
        <v>0.65626928809942242</v>
      </c>
      <c r="V10" s="34">
        <v>0.72905740270872477</v>
      </c>
      <c r="W10" s="24">
        <v>0.38347072017438683</v>
      </c>
      <c r="X10" s="24">
        <v>1</v>
      </c>
      <c r="Y10" s="24">
        <v>0.53606379798465853</v>
      </c>
      <c r="Z10" s="24">
        <v>0.3501860319381272</v>
      </c>
      <c r="AA10" s="24">
        <v>1</v>
      </c>
      <c r="AB10" s="25">
        <v>0.5951070638900593</v>
      </c>
    </row>
    <row r="11" spans="2:28" x14ac:dyDescent="0.2">
      <c r="B11" s="14" t="s">
        <v>29</v>
      </c>
      <c r="C11" s="11"/>
      <c r="D11" s="11">
        <f t="shared" si="0"/>
        <v>0.8376362567207174</v>
      </c>
      <c r="E11" s="38">
        <f t="shared" si="1"/>
        <v>0.6380910397505466</v>
      </c>
      <c r="F11" s="16">
        <v>0.39668056292528292</v>
      </c>
      <c r="G11" s="17">
        <v>0.79308928141636481</v>
      </c>
      <c r="H11" s="31">
        <v>0.74308928141636477</v>
      </c>
      <c r="I11" s="23">
        <v>0.90773531038819666</v>
      </c>
      <c r="J11" s="24">
        <v>0.70355062232655841</v>
      </c>
      <c r="K11" s="24">
        <v>0.14321290505445225</v>
      </c>
      <c r="L11" s="24">
        <v>0.98781223242300698</v>
      </c>
      <c r="M11" s="24">
        <v>0.47183357036384754</v>
      </c>
      <c r="N11" s="24">
        <v>0.97603046256346537</v>
      </c>
      <c r="O11" s="54">
        <v>0.98027219057119286</v>
      </c>
      <c r="P11" s="55">
        <v>0.75560724479315355</v>
      </c>
      <c r="Q11" s="56">
        <v>0.61008575051679026</v>
      </c>
      <c r="R11" s="36"/>
      <c r="S11" s="163"/>
      <c r="T11" s="24">
        <v>0.34986076260652366</v>
      </c>
      <c r="U11" s="24">
        <v>0.48760442804510723</v>
      </c>
      <c r="V11" s="34">
        <v>0.32089061570129274</v>
      </c>
      <c r="W11" s="24">
        <v>1</v>
      </c>
      <c r="X11" s="24">
        <v>0.31753044471989222</v>
      </c>
      <c r="Y11" s="24">
        <v>0.78582757586184582</v>
      </c>
      <c r="Z11" s="24">
        <v>0.28677694940525933</v>
      </c>
      <c r="AA11" s="24">
        <v>0.55742840118754144</v>
      </c>
      <c r="AB11" s="25">
        <v>0.14477700943991884</v>
      </c>
    </row>
    <row r="12" spans="2:28" x14ac:dyDescent="0.2">
      <c r="B12" s="14" t="s">
        <v>30</v>
      </c>
      <c r="C12" s="11"/>
      <c r="D12" s="11">
        <f t="shared" si="0"/>
        <v>0.78058999775119198</v>
      </c>
      <c r="E12" s="38">
        <f t="shared" si="1"/>
        <v>0.59463457949386023</v>
      </c>
      <c r="F12" s="16">
        <v>0.33119791665227799</v>
      </c>
      <c r="G12" s="17">
        <v>0.8327127878390993</v>
      </c>
      <c r="H12" s="31">
        <v>0.78271278783909926</v>
      </c>
      <c r="I12" s="23">
        <v>0.54132404286414415</v>
      </c>
      <c r="J12" s="24">
        <v>0.4195593835327675</v>
      </c>
      <c r="K12" s="24">
        <v>0.32158496127808439</v>
      </c>
      <c r="L12" s="24">
        <v>0.47975255352630519</v>
      </c>
      <c r="M12" s="24">
        <v>0.61273206192891805</v>
      </c>
      <c r="N12" s="24">
        <v>0.41431629840922901</v>
      </c>
      <c r="O12" s="54">
        <v>0.10232768279794435</v>
      </c>
      <c r="P12" s="55">
        <v>0.14648380151254103</v>
      </c>
      <c r="Q12" s="56">
        <v>0.8597183252763505</v>
      </c>
      <c r="R12" s="36"/>
      <c r="S12" s="163"/>
      <c r="T12" s="24">
        <v>0.48522536227468016</v>
      </c>
      <c r="U12" s="24">
        <v>0.38608097829398985</v>
      </c>
      <c r="V12" s="34">
        <v>1</v>
      </c>
      <c r="W12" s="24">
        <v>7.0796841751213965E-2</v>
      </c>
      <c r="X12" s="24">
        <v>6.3838149892116603E-3</v>
      </c>
      <c r="Y12" s="24">
        <v>0.96118781890640537</v>
      </c>
      <c r="Z12" s="24">
        <v>0.2003162756472211</v>
      </c>
      <c r="AA12" s="24">
        <v>0.13059837207541786</v>
      </c>
      <c r="AB12" s="25">
        <v>0.33328372468845896</v>
      </c>
    </row>
    <row r="13" spans="2:28" x14ac:dyDescent="0.2">
      <c r="B13" s="14" t="s">
        <v>31</v>
      </c>
      <c r="C13" s="11"/>
      <c r="D13" s="11">
        <f t="shared" si="0"/>
        <v>0.70451183129888262</v>
      </c>
      <c r="E13" s="38">
        <f t="shared" si="1"/>
        <v>0.53668007245769345</v>
      </c>
      <c r="F13" s="16">
        <v>0.82180088173538379</v>
      </c>
      <c r="G13" s="17">
        <v>0.53881619558950988</v>
      </c>
      <c r="H13" s="31">
        <v>0.48881619558950989</v>
      </c>
      <c r="I13" s="23">
        <v>0.54315394672458572</v>
      </c>
      <c r="J13" s="24">
        <v>0.42097767142470915</v>
      </c>
      <c r="K13" s="24">
        <v>0.51187155984454924</v>
      </c>
      <c r="L13" s="24">
        <v>0.39671955936642989</v>
      </c>
      <c r="M13" s="24">
        <v>0.98194385374297688</v>
      </c>
      <c r="N13" s="24">
        <v>4.7395596746039034E-2</v>
      </c>
      <c r="O13" s="54">
        <v>4.1574385558242111E-2</v>
      </c>
      <c r="P13" s="55">
        <v>0.96562608850084941</v>
      </c>
      <c r="Q13" s="56">
        <v>1.7126562138770618E-3</v>
      </c>
      <c r="R13" s="36"/>
      <c r="S13" s="163"/>
      <c r="T13" s="24">
        <v>0.29081314264947844</v>
      </c>
      <c r="U13" s="24">
        <v>0.53189014301289117</v>
      </c>
      <c r="V13" s="34">
        <v>0.97664529120931143</v>
      </c>
      <c r="W13" s="24">
        <v>2.3941857082412581E-2</v>
      </c>
      <c r="X13" s="24">
        <v>0.45950647671596001</v>
      </c>
      <c r="Y13" s="24">
        <v>0.90980073567473396</v>
      </c>
      <c r="Z13" s="24">
        <v>0.22583362171925925</v>
      </c>
      <c r="AA13" s="24">
        <v>0.8302712450248092</v>
      </c>
      <c r="AB13" s="25">
        <v>0.29723177366375197</v>
      </c>
    </row>
    <row r="14" spans="2:28" x14ac:dyDescent="0.2">
      <c r="B14" s="14" t="s">
        <v>32</v>
      </c>
      <c r="C14" s="11"/>
      <c r="D14" s="11">
        <f t="shared" si="0"/>
        <v>0.50766817415216103</v>
      </c>
      <c r="E14" s="38">
        <f t="shared" si="1"/>
        <v>0.38672933566797696</v>
      </c>
      <c r="F14" s="16">
        <v>0.35495281830321224</v>
      </c>
      <c r="G14" s="17">
        <v>0.28725753920065894</v>
      </c>
      <c r="H14" s="31">
        <v>0.23725753920065895</v>
      </c>
      <c r="I14" s="23">
        <v>0.73561127491098255</v>
      </c>
      <c r="J14" s="24">
        <v>0.57014392227699817</v>
      </c>
      <c r="K14" s="24">
        <v>0.72036906942157142</v>
      </c>
      <c r="L14" s="24">
        <v>1</v>
      </c>
      <c r="M14" s="24">
        <v>0.80367142410961612</v>
      </c>
      <c r="N14" s="24">
        <v>0.11681395864854827</v>
      </c>
      <c r="O14" s="54">
        <v>0.82703228535581585</v>
      </c>
      <c r="P14" s="55">
        <v>0.5157263333118256</v>
      </c>
      <c r="Q14" s="56">
        <v>7.3943850916097231E-3</v>
      </c>
      <c r="R14" s="36"/>
      <c r="S14" s="163"/>
      <c r="T14" s="24">
        <v>0.31856750672437206</v>
      </c>
      <c r="U14" s="24">
        <v>0.51107436995672095</v>
      </c>
      <c r="V14" s="34">
        <v>0.99709312289911622</v>
      </c>
      <c r="W14" s="24">
        <v>0.26300912180251801</v>
      </c>
      <c r="X14" s="24">
        <v>0.68465561836212929</v>
      </c>
      <c r="Y14" s="24">
        <v>8.9083723472870455E-2</v>
      </c>
      <c r="Z14" s="24">
        <v>0.63068238097607598</v>
      </c>
      <c r="AA14" s="24">
        <v>0.86040417647921608</v>
      </c>
      <c r="AB14" s="25">
        <v>5.2592445705120471E-2</v>
      </c>
    </row>
    <row r="15" spans="2:28" x14ac:dyDescent="0.2">
      <c r="B15" s="14" t="s">
        <v>33</v>
      </c>
      <c r="C15" s="11"/>
      <c r="D15" s="11">
        <f t="shared" si="0"/>
        <v>0.46945037116371652</v>
      </c>
      <c r="E15" s="38">
        <f t="shared" si="1"/>
        <v>0.35761593775782774</v>
      </c>
      <c r="F15" s="16">
        <v>0.77936428754218823</v>
      </c>
      <c r="G15" s="17">
        <v>0.25325215479766727</v>
      </c>
      <c r="H15" s="31">
        <v>0.20325215479766728</v>
      </c>
      <c r="I15" s="23">
        <v>0.54884700597568503</v>
      </c>
      <c r="J15" s="24">
        <v>0.42539014203504594</v>
      </c>
      <c r="K15" s="24">
        <v>0.87175765351376433</v>
      </c>
      <c r="L15" s="24">
        <v>0.34039555397555632</v>
      </c>
      <c r="M15" s="24">
        <v>0.28216930311941663</v>
      </c>
      <c r="N15" s="24">
        <v>0.5535954476516658</v>
      </c>
      <c r="O15" s="54">
        <v>0.50878112593917879</v>
      </c>
      <c r="P15" s="55">
        <v>0</v>
      </c>
      <c r="Q15" s="56">
        <v>0.42103191004573992</v>
      </c>
      <c r="R15" s="36"/>
      <c r="S15" s="163"/>
      <c r="T15" s="24">
        <v>3.364085675931161E-3</v>
      </c>
      <c r="U15" s="24">
        <v>0.74747693574305163</v>
      </c>
      <c r="V15" s="34">
        <v>0.42961607572667221</v>
      </c>
      <c r="W15" s="24">
        <v>0.99400574438710632</v>
      </c>
      <c r="X15" s="24">
        <v>0.99159424226166559</v>
      </c>
      <c r="Y15" s="24">
        <v>0.3410868302079571</v>
      </c>
      <c r="Z15" s="24">
        <v>0.74739580956065621</v>
      </c>
      <c r="AA15" s="24">
        <v>0.96831581293893343</v>
      </c>
      <c r="AB15" s="25">
        <v>0.76032403511837054</v>
      </c>
    </row>
    <row r="16" spans="2:28" x14ac:dyDescent="0.2">
      <c r="B16" s="14" t="s">
        <v>34</v>
      </c>
      <c r="C16" s="11"/>
      <c r="D16" s="11">
        <f t="shared" si="0"/>
        <v>0.90164339957620432</v>
      </c>
      <c r="E16" s="38">
        <f t="shared" si="1"/>
        <v>0.68685013298275011</v>
      </c>
      <c r="F16" s="16">
        <v>0.13166295862391456</v>
      </c>
      <c r="G16" s="17">
        <v>0.99746410131991836</v>
      </c>
      <c r="H16" s="31">
        <v>0.94746410131991832</v>
      </c>
      <c r="I16" s="23">
        <v>0.63569046560180575</v>
      </c>
      <c r="J16" s="24">
        <v>0.49269915752197185</v>
      </c>
      <c r="K16" s="24">
        <v>0.79767154516482786</v>
      </c>
      <c r="L16" s="24">
        <v>0.45239388071524983</v>
      </c>
      <c r="M16" s="24">
        <v>5.4331489169499585E-2</v>
      </c>
      <c r="N16" s="24">
        <v>0.69889355655346053</v>
      </c>
      <c r="O16" s="54">
        <v>0</v>
      </c>
      <c r="P16" s="55">
        <v>0.50653124009449024</v>
      </c>
      <c r="Q16" s="56">
        <v>0.93907239095627482</v>
      </c>
      <c r="R16" s="36"/>
      <c r="S16" s="163"/>
      <c r="T16" s="24">
        <v>0.72196903804819335</v>
      </c>
      <c r="U16" s="24">
        <v>0.20852322146385502</v>
      </c>
      <c r="V16" s="34">
        <v>0.67602698626223567</v>
      </c>
      <c r="W16" s="24">
        <v>0.3165413063839454</v>
      </c>
      <c r="X16" s="24">
        <v>8.8712470933963949E-2</v>
      </c>
      <c r="Y16" s="24">
        <v>0.10062021435850027</v>
      </c>
      <c r="Z16" s="24">
        <v>4.0917351098440392E-2</v>
      </c>
      <c r="AA16" s="24">
        <v>4.030619833002657E-2</v>
      </c>
      <c r="AB16" s="25">
        <v>0.19653802287987304</v>
      </c>
    </row>
    <row r="17" spans="2:28" x14ac:dyDescent="0.2">
      <c r="B17" s="14" t="s">
        <v>36</v>
      </c>
      <c r="C17" s="11"/>
      <c r="D17" s="11">
        <f t="shared" si="0"/>
        <v>0.90018804324436563</v>
      </c>
      <c r="E17" s="38">
        <f t="shared" si="1"/>
        <v>0.68574147773109462</v>
      </c>
      <c r="F17" s="16">
        <v>0.86489658544177894</v>
      </c>
      <c r="G17" s="17">
        <v>0.89483288466027777</v>
      </c>
      <c r="H17" s="31">
        <v>0.84483288466027773</v>
      </c>
      <c r="I17" s="23">
        <v>0.4609524531914167</v>
      </c>
      <c r="J17" s="24">
        <v>0.35726646478816093</v>
      </c>
      <c r="K17" s="24">
        <v>0.28396041579173498</v>
      </c>
      <c r="L17" s="24">
        <v>0.47523944840321058</v>
      </c>
      <c r="M17" s="24">
        <v>0.8037469826469188</v>
      </c>
      <c r="N17" s="24">
        <v>6.1554191602847114E-2</v>
      </c>
      <c r="O17" s="54">
        <v>0.21217380173994294</v>
      </c>
      <c r="P17" s="55">
        <v>0.5475874549826476</v>
      </c>
      <c r="Q17" s="56">
        <v>0.11660295834982459</v>
      </c>
      <c r="R17" s="36"/>
      <c r="S17" s="163"/>
      <c r="T17" s="24">
        <v>0.36319258070172167</v>
      </c>
      <c r="U17" s="24">
        <v>0.47760556447370878</v>
      </c>
      <c r="V17" s="34">
        <v>5.481430276613309E-2</v>
      </c>
      <c r="W17" s="24">
        <v>0.91014236756306077</v>
      </c>
      <c r="X17" s="24">
        <v>0.48181440579485424</v>
      </c>
      <c r="Y17" s="24">
        <v>0.15033949571836111</v>
      </c>
      <c r="Z17" s="24">
        <v>0.61533047236886762</v>
      </c>
      <c r="AA17" s="24">
        <v>0.69201961759576569</v>
      </c>
      <c r="AB17" s="25">
        <v>0.43877828950891901</v>
      </c>
    </row>
    <row r="18" spans="2:28" x14ac:dyDescent="0.2">
      <c r="B18" s="14" t="s">
        <v>37</v>
      </c>
      <c r="C18" s="11"/>
      <c r="D18" s="11">
        <f t="shared" si="0"/>
        <v>0.55791971331567547</v>
      </c>
      <c r="E18" s="38">
        <f t="shared" si="1"/>
        <v>0.42500974272610081</v>
      </c>
      <c r="F18" s="16">
        <v>0.35266190510670342</v>
      </c>
      <c r="G18" s="17">
        <v>0.52389113893778216</v>
      </c>
      <c r="H18" s="31">
        <v>0.47389113893778217</v>
      </c>
      <c r="I18" s="23">
        <v>0.48077563759811842</v>
      </c>
      <c r="J18" s="24">
        <v>0.37263065032355097</v>
      </c>
      <c r="K18" s="24">
        <v>4.6093734448328733E-2</v>
      </c>
      <c r="L18" s="24">
        <v>8.138686891705825E-2</v>
      </c>
      <c r="M18" s="24">
        <v>0.83566665678530339</v>
      </c>
      <c r="N18" s="24">
        <v>0.11322764250843373</v>
      </c>
      <c r="O18" s="54">
        <v>0.16610175094162094</v>
      </c>
      <c r="P18" s="55">
        <v>0.94003137101026246</v>
      </c>
      <c r="Q18" s="56">
        <v>0.42590652765384918</v>
      </c>
      <c r="R18" s="36"/>
      <c r="S18" s="163"/>
      <c r="T18" s="24">
        <v>0.29382889305011795</v>
      </c>
      <c r="U18" s="24">
        <v>0.52962833021241151</v>
      </c>
      <c r="V18" s="34">
        <v>0.76152364092827429</v>
      </c>
      <c r="W18" s="24">
        <v>6.9195212927223443E-2</v>
      </c>
      <c r="X18" s="24">
        <v>8.9023028232817131E-2</v>
      </c>
      <c r="Y18" s="24">
        <v>0.18764085943956843</v>
      </c>
      <c r="Z18" s="24">
        <v>1</v>
      </c>
      <c r="AA18" s="24">
        <v>0.70740717162077116</v>
      </c>
      <c r="AB18" s="25">
        <v>0.89260839833822558</v>
      </c>
    </row>
    <row r="19" spans="2:28" x14ac:dyDescent="0.2">
      <c r="B19" s="14" t="s">
        <v>38</v>
      </c>
      <c r="C19" s="11"/>
      <c r="D19" s="11">
        <f t="shared" si="0"/>
        <v>0.54291868292846324</v>
      </c>
      <c r="E19" s="38">
        <f t="shared" si="1"/>
        <v>0.4135823206197804</v>
      </c>
      <c r="F19" s="16">
        <v>0.65805272043809204</v>
      </c>
      <c r="G19" s="17">
        <v>0.20772091231980511</v>
      </c>
      <c r="H19" s="31">
        <v>0.15772091231980512</v>
      </c>
      <c r="I19" s="23">
        <v>0.88614114562709922</v>
      </c>
      <c r="J19" s="24">
        <v>0.6868138182357324</v>
      </c>
      <c r="K19" s="24">
        <v>0.86419487909267645</v>
      </c>
      <c r="L19" s="24">
        <v>0.66215230565995886</v>
      </c>
      <c r="M19" s="24">
        <v>0.36651885994380923</v>
      </c>
      <c r="N19" s="24">
        <v>1</v>
      </c>
      <c r="O19" s="54">
        <v>0.21430296209226474</v>
      </c>
      <c r="P19" s="55">
        <v>0.81968866994753797</v>
      </c>
      <c r="Q19" s="56">
        <v>0.88083905091388015</v>
      </c>
      <c r="R19" s="36"/>
      <c r="S19" s="163"/>
      <c r="T19" s="24">
        <v>0.15827591239410044</v>
      </c>
      <c r="U19" s="24">
        <v>0.63129306570442467</v>
      </c>
      <c r="V19" s="34">
        <v>0.93030683560053229</v>
      </c>
      <c r="W19" s="24">
        <v>0.74452891201547522</v>
      </c>
      <c r="X19" s="24">
        <v>0.7457555441008259</v>
      </c>
      <c r="Y19" s="24">
        <v>1</v>
      </c>
      <c r="Z19" s="24">
        <v>0.41484039565163222</v>
      </c>
      <c r="AA19" s="24">
        <v>0.12071491992621311</v>
      </c>
      <c r="AB19" s="25">
        <v>0.46290485263629427</v>
      </c>
    </row>
    <row r="20" spans="2:28" x14ac:dyDescent="0.2">
      <c r="B20" s="14" t="s">
        <v>39</v>
      </c>
      <c r="C20" s="11"/>
      <c r="D20" s="11">
        <f t="shared" si="0"/>
        <v>0.53156577811228489</v>
      </c>
      <c r="E20" s="38">
        <f t="shared" si="1"/>
        <v>0.40493395233316321</v>
      </c>
      <c r="F20" s="16">
        <v>1</v>
      </c>
      <c r="G20" s="17">
        <v>3.8804774382257941E-2</v>
      </c>
      <c r="H20" s="31">
        <v>0.01</v>
      </c>
      <c r="I20" s="23">
        <v>0.74922917897471275</v>
      </c>
      <c r="J20" s="24">
        <v>0.58069863439315839</v>
      </c>
      <c r="K20" s="24">
        <v>0.59857472928080124</v>
      </c>
      <c r="L20" s="24">
        <v>0.66566774808104323</v>
      </c>
      <c r="M20" s="24">
        <v>0.80643971461972452</v>
      </c>
      <c r="N20" s="24">
        <v>0.52036545695828096</v>
      </c>
      <c r="O20" s="54">
        <v>0.38007844763609211</v>
      </c>
      <c r="P20" s="55">
        <v>0.4540736155686701</v>
      </c>
      <c r="Q20" s="56">
        <v>0.63969072860749687</v>
      </c>
      <c r="R20" s="36"/>
      <c r="S20" s="163"/>
      <c r="T20" s="24">
        <v>0.22663580830884511</v>
      </c>
      <c r="U20" s="24">
        <v>0.58002314376836617</v>
      </c>
      <c r="V20" s="34">
        <v>0.42229673425089143</v>
      </c>
      <c r="W20" s="24">
        <v>0.78787702051068131</v>
      </c>
      <c r="X20" s="24">
        <v>9.0352983370774935E-4</v>
      </c>
      <c r="Y20" s="24">
        <v>0.12417483856722338</v>
      </c>
      <c r="Z20" s="24">
        <v>0.99968839149566591</v>
      </c>
      <c r="AA20" s="24">
        <v>0.86375679188306542</v>
      </c>
      <c r="AB20" s="25">
        <v>0.86146469983732854</v>
      </c>
    </row>
    <row r="21" spans="2:28" x14ac:dyDescent="0.2">
      <c r="B21" s="14" t="s">
        <v>40</v>
      </c>
      <c r="C21" s="11"/>
      <c r="D21" s="11">
        <f t="shared" si="0"/>
        <v>0.41748123033277235</v>
      </c>
      <c r="E21" s="38">
        <f t="shared" si="1"/>
        <v>0.31802710329454564</v>
      </c>
      <c r="F21" s="16">
        <v>0.1987002388721211</v>
      </c>
      <c r="G21" s="17">
        <v>0.20343432260521749</v>
      </c>
      <c r="H21" s="31">
        <v>0.1534343226052175</v>
      </c>
      <c r="I21" s="23">
        <v>0.88146860340203104</v>
      </c>
      <c r="J21" s="24">
        <v>0.68319231100485478</v>
      </c>
      <c r="K21" s="24">
        <v>0.44397071747824679</v>
      </c>
      <c r="L21" s="24">
        <v>0.73840886052184151</v>
      </c>
      <c r="M21" s="24">
        <v>0.91683938319905611</v>
      </c>
      <c r="N21" s="24">
        <v>0.75816566247101536</v>
      </c>
      <c r="O21" s="54">
        <v>0.52606410642867174</v>
      </c>
      <c r="P21" s="55">
        <v>0.97036692369927258</v>
      </c>
      <c r="Q21" s="56">
        <v>0.42853052323587904</v>
      </c>
      <c r="R21" s="36"/>
      <c r="S21" s="163"/>
      <c r="T21" s="24">
        <v>0.15309802898814118</v>
      </c>
      <c r="U21" s="24">
        <v>0.63517647825889412</v>
      </c>
      <c r="V21" s="34">
        <v>0.97066293568621054</v>
      </c>
      <c r="W21" s="24">
        <v>0.34883392745131436</v>
      </c>
      <c r="X21" s="24">
        <v>0.16539193113203951</v>
      </c>
      <c r="Y21" s="24">
        <v>0.96069987595540185</v>
      </c>
      <c r="Z21" s="24">
        <v>0.88969592967434574</v>
      </c>
      <c r="AA21" s="24">
        <v>0.71490655880405884</v>
      </c>
      <c r="AB21" s="25">
        <v>0.39604418910888745</v>
      </c>
    </row>
    <row r="22" spans="2:28" ht="17" thickBot="1" x14ac:dyDescent="0.25">
      <c r="B22" s="14" t="s">
        <v>41</v>
      </c>
      <c r="C22" s="11"/>
      <c r="D22" s="11">
        <f t="shared" si="0"/>
        <v>0.41038528554095277</v>
      </c>
      <c r="E22" s="38">
        <f t="shared" si="1"/>
        <v>0.31262158418777863</v>
      </c>
      <c r="F22" s="42">
        <v>0.3440812341941083</v>
      </c>
      <c r="G22" s="26">
        <v>7.6101218753152261E-2</v>
      </c>
      <c r="H22" s="32">
        <v>2.6101218753152258E-2</v>
      </c>
      <c r="I22" s="27">
        <v>0.86144678681480169</v>
      </c>
      <c r="J22" s="28">
        <v>0.66767417332876355</v>
      </c>
      <c r="K22" s="28">
        <v>0.49448330638498073</v>
      </c>
      <c r="L22" s="28">
        <v>0.46201153223115743</v>
      </c>
      <c r="M22" s="28">
        <v>1</v>
      </c>
      <c r="N22" s="28">
        <v>0.56639782689624973</v>
      </c>
      <c r="O22" s="57">
        <v>0.54750605070944913</v>
      </c>
      <c r="P22" s="58">
        <v>0.86517723204414021</v>
      </c>
      <c r="Q22" s="59">
        <v>0.73814326503536676</v>
      </c>
      <c r="R22" s="36"/>
      <c r="S22" s="164"/>
      <c r="T22" s="24">
        <v>0.25537746242367854</v>
      </c>
      <c r="U22" s="24">
        <v>0.55846690318224113</v>
      </c>
      <c r="V22" s="35">
        <v>5.6650770844047724E-2</v>
      </c>
      <c r="W22" s="28">
        <v>0.19161564651077179</v>
      </c>
      <c r="X22" s="28">
        <v>0.70192803138370941</v>
      </c>
      <c r="Y22" s="28">
        <v>0.6749415492831301</v>
      </c>
      <c r="Z22" s="28">
        <v>0.37184424477434608</v>
      </c>
      <c r="AA22" s="28">
        <v>0.91228807947968282</v>
      </c>
      <c r="AB22" s="29">
        <v>1</v>
      </c>
    </row>
    <row r="24" spans="2:28" x14ac:dyDescent="0.2">
      <c r="D24" t="s">
        <v>101</v>
      </c>
      <c r="E24" s="13">
        <f>MAX(E8:E22)</f>
        <v>0.76177581215099832</v>
      </c>
      <c r="H24" s="60" t="s">
        <v>42</v>
      </c>
      <c r="I24" s="61" t="s">
        <v>42</v>
      </c>
      <c r="J24" s="62" t="s">
        <v>42</v>
      </c>
      <c r="K24" s="62" t="s">
        <v>42</v>
      </c>
      <c r="L24" s="62"/>
      <c r="M24" s="62"/>
      <c r="N24" s="62"/>
      <c r="O24" s="62"/>
      <c r="P24" s="62"/>
      <c r="Q24" s="62"/>
      <c r="R24" s="61"/>
      <c r="S24" s="61"/>
      <c r="T24" s="61" t="s">
        <v>42</v>
      </c>
      <c r="U24" s="62" t="s">
        <v>42</v>
      </c>
      <c r="V24" s="61"/>
      <c r="W24" s="61"/>
      <c r="X24" s="61"/>
      <c r="Y24" s="61"/>
      <c r="Z24" s="61"/>
      <c r="AA24" s="61"/>
      <c r="AB24" s="61"/>
    </row>
    <row r="25" spans="2:28" x14ac:dyDescent="0.2">
      <c r="B25" s="131" t="s">
        <v>131</v>
      </c>
      <c r="C25" s="132"/>
      <c r="D25" s="132"/>
      <c r="E25" s="132"/>
      <c r="F25" s="132"/>
      <c r="G25" s="132"/>
      <c r="H25" s="132"/>
      <c r="I25" s="132"/>
      <c r="J25" s="132"/>
      <c r="K25" s="132"/>
      <c r="L25" s="132"/>
      <c r="M25" s="132"/>
      <c r="N25" s="132"/>
      <c r="O25" s="132"/>
      <c r="P25" s="132"/>
      <c r="Q25" s="132"/>
      <c r="R25" s="61"/>
      <c r="S25" s="61"/>
      <c r="T25" s="61"/>
      <c r="U25" s="62" t="s">
        <v>42</v>
      </c>
      <c r="V25" s="62"/>
      <c r="W25" s="62"/>
      <c r="X25" s="62"/>
      <c r="Y25" s="62"/>
      <c r="Z25" s="62"/>
      <c r="AA25" s="62"/>
      <c r="AB25" s="62"/>
    </row>
    <row r="26" spans="2:28" x14ac:dyDescent="0.2">
      <c r="H26" s="61"/>
      <c r="I26" s="61"/>
      <c r="J26" s="61"/>
      <c r="K26" s="36"/>
      <c r="L26" s="36"/>
      <c r="M26" s="36"/>
      <c r="N26" s="36"/>
      <c r="O26" s="36"/>
      <c r="P26" s="36"/>
      <c r="Q26" s="36"/>
      <c r="R26" s="61"/>
      <c r="S26" s="61"/>
      <c r="T26" s="61" t="s">
        <v>42</v>
      </c>
      <c r="U26" s="62" t="s">
        <v>42</v>
      </c>
      <c r="V26" s="61"/>
      <c r="W26" s="61"/>
      <c r="X26" s="61"/>
      <c r="Y26" s="61"/>
      <c r="Z26" s="61"/>
      <c r="AA26" s="61"/>
      <c r="AB26" s="61"/>
    </row>
    <row r="27" spans="2:28" x14ac:dyDescent="0.2">
      <c r="B27" t="s">
        <v>99</v>
      </c>
      <c r="H27" s="61"/>
      <c r="I27" s="61"/>
      <c r="J27" s="61"/>
      <c r="K27" s="36"/>
      <c r="L27" s="36"/>
      <c r="M27" s="36"/>
      <c r="N27" s="36"/>
      <c r="O27" s="36"/>
      <c r="P27" s="36"/>
      <c r="Q27" s="36"/>
      <c r="R27" s="61"/>
      <c r="S27" s="61"/>
      <c r="T27" s="61"/>
      <c r="U27" s="62"/>
      <c r="V27" s="36"/>
      <c r="W27" s="36"/>
      <c r="X27" s="36"/>
      <c r="Y27" s="36"/>
      <c r="Z27" s="36"/>
      <c r="AA27" s="36"/>
      <c r="AB27" s="36"/>
    </row>
    <row r="28" spans="2:28" ht="64" customHeight="1" x14ac:dyDescent="0.2">
      <c r="H28" s="63"/>
      <c r="I28" s="63"/>
      <c r="J28" s="63"/>
      <c r="K28" s="36"/>
      <c r="L28" s="36"/>
      <c r="M28" s="36"/>
      <c r="N28" s="36"/>
      <c r="O28" s="36"/>
      <c r="P28" s="36"/>
      <c r="Q28" s="36"/>
      <c r="R28" s="61"/>
      <c r="S28" s="61"/>
      <c r="T28" s="61"/>
      <c r="U28" s="62"/>
      <c r="V28" s="36"/>
      <c r="W28" s="36"/>
      <c r="X28" s="36"/>
      <c r="Y28" s="36"/>
      <c r="Z28" s="36"/>
      <c r="AA28" s="36"/>
      <c r="AB28" s="36"/>
    </row>
    <row r="29" spans="2:28" x14ac:dyDescent="0.2">
      <c r="B29" t="s">
        <v>133</v>
      </c>
      <c r="H29" s="62"/>
      <c r="I29" s="62"/>
      <c r="J29" s="62"/>
      <c r="K29" s="62"/>
      <c r="L29" s="62"/>
      <c r="M29" s="62"/>
      <c r="N29" s="62"/>
      <c r="O29" s="36"/>
      <c r="P29" s="36"/>
      <c r="Q29" s="36"/>
      <c r="R29" s="61"/>
      <c r="S29" s="61"/>
      <c r="T29" s="61"/>
      <c r="U29" s="62"/>
      <c r="V29" s="36"/>
      <c r="W29" s="36"/>
      <c r="X29" s="36"/>
      <c r="Y29" s="36"/>
      <c r="Z29" s="36"/>
      <c r="AA29" s="36"/>
      <c r="AB29" s="36"/>
    </row>
    <row r="30" spans="2:28" x14ac:dyDescent="0.2">
      <c r="B30" t="s">
        <v>132</v>
      </c>
      <c r="H30" s="61"/>
      <c r="I30" s="61"/>
      <c r="J30" s="61"/>
      <c r="K30" s="62"/>
      <c r="L30" s="62"/>
      <c r="M30" s="62"/>
      <c r="N30" s="62"/>
      <c r="O30" s="36"/>
      <c r="P30" s="36"/>
      <c r="Q30" s="36"/>
      <c r="R30" s="61"/>
      <c r="S30" s="61"/>
      <c r="T30" s="61"/>
      <c r="U30" s="62"/>
      <c r="V30" s="36"/>
      <c r="W30" s="36"/>
      <c r="X30" s="36"/>
      <c r="Y30" s="36"/>
      <c r="Z30" s="36"/>
      <c r="AA30" s="36"/>
      <c r="AB30" s="36"/>
    </row>
    <row r="31" spans="2:28" x14ac:dyDescent="0.2">
      <c r="B31" t="s">
        <v>134</v>
      </c>
      <c r="H31" s="36"/>
      <c r="I31" s="36"/>
      <c r="J31" s="36"/>
      <c r="K31" s="62"/>
      <c r="L31" s="62"/>
      <c r="M31" s="62"/>
      <c r="N31" s="62"/>
      <c r="O31" s="36"/>
      <c r="P31" s="36"/>
      <c r="Q31" s="36"/>
      <c r="R31" s="61"/>
      <c r="S31" s="61"/>
      <c r="T31" s="61"/>
      <c r="U31" s="62"/>
      <c r="V31" s="36"/>
      <c r="W31" s="36"/>
      <c r="X31" s="36"/>
      <c r="Y31" s="36"/>
      <c r="Z31" s="36"/>
      <c r="AA31" s="36"/>
      <c r="AB31" s="36"/>
    </row>
    <row r="32" spans="2:28" x14ac:dyDescent="0.2">
      <c r="B32" t="s">
        <v>42</v>
      </c>
      <c r="H32" s="36"/>
      <c r="I32" s="36"/>
      <c r="J32" s="36"/>
      <c r="U32" s="62"/>
    </row>
    <row r="33" spans="8:21" x14ac:dyDescent="0.2">
      <c r="H33" s="36"/>
      <c r="I33" s="36"/>
      <c r="J33" s="36"/>
      <c r="U33" s="62"/>
    </row>
    <row r="34" spans="8:21" x14ac:dyDescent="0.2">
      <c r="H34" s="36"/>
      <c r="I34" s="36"/>
      <c r="J34" s="36"/>
      <c r="U34" s="62"/>
    </row>
  </sheetData>
  <mergeCells count="13">
    <mergeCell ref="I5:Q6"/>
    <mergeCell ref="S5:S22"/>
    <mergeCell ref="T5:AB6"/>
    <mergeCell ref="B25:Q25"/>
    <mergeCell ref="B2:Q2"/>
    <mergeCell ref="B4:B7"/>
    <mergeCell ref="C4:C7"/>
    <mergeCell ref="D4:D7"/>
    <mergeCell ref="E4:E7"/>
    <mergeCell ref="F4:F7"/>
    <mergeCell ref="G4:G7"/>
    <mergeCell ref="I4:AB4"/>
    <mergeCell ref="H5:H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AEE11-A45D-934B-806C-5C0E4DFF5208}">
  <dimension ref="B1:AB37"/>
  <sheetViews>
    <sheetView workbookViewId="0">
      <selection activeCell="N29" sqref="N29"/>
    </sheetView>
  </sheetViews>
  <sheetFormatPr baseColWidth="10" defaultRowHeight="16" x14ac:dyDescent="0.2"/>
  <cols>
    <col min="2" max="2" width="21.5" customWidth="1"/>
    <col min="3" max="3" width="19" bestFit="1" customWidth="1"/>
    <col min="4" max="4" width="12.1640625" bestFit="1" customWidth="1"/>
    <col min="5" max="5" width="7.6640625" customWidth="1"/>
    <col min="6" max="6" width="9.5" customWidth="1"/>
    <col min="7" max="7" width="11.6640625" style="15" customWidth="1"/>
    <col min="8" max="8" width="10.5" customWidth="1"/>
    <col min="9" max="9" width="8.33203125" bestFit="1" customWidth="1"/>
    <col min="10" max="10" width="4.83203125" customWidth="1"/>
    <col min="11" max="11" width="6.83203125" customWidth="1"/>
    <col min="12" max="14" width="12.1640625" bestFit="1" customWidth="1"/>
    <col min="15" max="15" width="4.83203125" customWidth="1"/>
    <col min="16" max="16" width="12.1640625" bestFit="1" customWidth="1"/>
    <col min="17" max="17" width="4.83203125" customWidth="1"/>
    <col min="18" max="18" width="1.1640625" customWidth="1"/>
    <col min="19" max="19" width="6.6640625" bestFit="1" customWidth="1"/>
    <col min="20" max="25" width="12.1640625" bestFit="1" customWidth="1"/>
    <col min="26" max="26" width="11.1640625" bestFit="1" customWidth="1"/>
  </cols>
  <sheetData>
    <row r="1" spans="2:28" x14ac:dyDescent="0.2">
      <c r="F1" t="s">
        <v>42</v>
      </c>
      <c r="G1" s="15" t="s">
        <v>42</v>
      </c>
    </row>
    <row r="2" spans="2:28" ht="26" x14ac:dyDescent="0.3">
      <c r="B2" s="141" t="s">
        <v>135</v>
      </c>
      <c r="C2" s="142"/>
      <c r="D2" s="142"/>
      <c r="E2" s="142"/>
      <c r="F2" s="142"/>
      <c r="G2" s="142"/>
      <c r="H2" s="142"/>
      <c r="I2" s="142"/>
      <c r="J2" s="142"/>
      <c r="K2" s="142"/>
      <c r="L2" s="142"/>
      <c r="M2" s="142"/>
      <c r="N2" s="142"/>
      <c r="O2" s="142"/>
      <c r="P2" s="142"/>
      <c r="S2" s="15" t="s">
        <v>42</v>
      </c>
    </row>
    <row r="3" spans="2:28" ht="17" thickBot="1" x14ac:dyDescent="0.25"/>
    <row r="4" spans="2:28" ht="17" customHeight="1" thickBot="1" x14ac:dyDescent="0.25">
      <c r="C4" s="143" t="s">
        <v>0</v>
      </c>
      <c r="D4" s="143" t="s">
        <v>1</v>
      </c>
      <c r="E4" s="145" t="s">
        <v>2</v>
      </c>
      <c r="F4" s="172" t="s">
        <v>3</v>
      </c>
      <c r="G4" s="147" t="s">
        <v>4</v>
      </c>
      <c r="H4" s="147" t="s">
        <v>5</v>
      </c>
      <c r="I4" s="2"/>
      <c r="J4" s="178" t="s">
        <v>6</v>
      </c>
      <c r="K4" s="178"/>
      <c r="L4" s="178"/>
      <c r="M4" s="178"/>
      <c r="N4" s="178"/>
      <c r="O4" s="178"/>
      <c r="P4" s="178"/>
      <c r="Q4" s="178"/>
      <c r="R4" s="156"/>
      <c r="S4" s="178"/>
      <c r="T4" s="178"/>
      <c r="U4" s="178"/>
      <c r="V4" s="178"/>
      <c r="W4" s="178"/>
      <c r="X4" s="178"/>
      <c r="Y4" s="178"/>
      <c r="Z4" s="179"/>
    </row>
    <row r="5" spans="2:28" ht="16" customHeight="1" x14ac:dyDescent="0.2">
      <c r="C5" s="170"/>
      <c r="D5" s="170"/>
      <c r="E5" s="171"/>
      <c r="F5" s="173"/>
      <c r="G5" s="153"/>
      <c r="H5" s="153"/>
      <c r="I5" s="152" t="s">
        <v>7</v>
      </c>
      <c r="J5" s="180" t="s">
        <v>8</v>
      </c>
      <c r="K5" s="181"/>
      <c r="L5" s="181"/>
      <c r="M5" s="181"/>
      <c r="N5" s="181"/>
      <c r="O5" s="181"/>
      <c r="P5" s="181"/>
      <c r="Q5" s="182"/>
      <c r="R5" s="175"/>
      <c r="S5" s="152" t="s">
        <v>9</v>
      </c>
      <c r="T5" s="176"/>
      <c r="U5" s="176"/>
      <c r="V5" s="176"/>
      <c r="W5" s="176"/>
      <c r="X5" s="176"/>
      <c r="Y5" s="176"/>
      <c r="Z5" s="177"/>
    </row>
    <row r="6" spans="2:28" ht="17" thickBot="1" x14ac:dyDescent="0.25">
      <c r="C6" s="170"/>
      <c r="D6" s="170"/>
      <c r="E6" s="171"/>
      <c r="F6" s="173"/>
      <c r="G6" s="153"/>
      <c r="H6" s="154"/>
      <c r="I6" s="158"/>
      <c r="J6" s="183"/>
      <c r="K6" s="184"/>
      <c r="L6" s="184"/>
      <c r="M6" s="184"/>
      <c r="N6" s="184"/>
      <c r="O6" s="184"/>
      <c r="P6" s="184"/>
      <c r="Q6" s="185"/>
      <c r="R6" s="162"/>
      <c r="S6" s="167"/>
      <c r="T6" s="168"/>
      <c r="U6" s="168"/>
      <c r="V6" s="168"/>
      <c r="W6" s="168"/>
      <c r="X6" s="168"/>
      <c r="Y6" s="168"/>
      <c r="Z6" s="169"/>
    </row>
    <row r="7" spans="2:28" ht="17" thickBot="1" x14ac:dyDescent="0.25">
      <c r="C7" s="144"/>
      <c r="D7" s="144"/>
      <c r="E7" s="146"/>
      <c r="F7" s="174"/>
      <c r="G7" s="148"/>
      <c r="H7" s="155"/>
      <c r="I7" s="148"/>
      <c r="J7" s="3" t="s">
        <v>10</v>
      </c>
      <c r="K7" s="4" t="s">
        <v>11</v>
      </c>
      <c r="L7" s="5" t="s">
        <v>12</v>
      </c>
      <c r="M7" s="5" t="s">
        <v>13</v>
      </c>
      <c r="N7" s="5" t="s">
        <v>14</v>
      </c>
      <c r="O7" s="6" t="s">
        <v>15</v>
      </c>
      <c r="P7" s="7" t="s">
        <v>11</v>
      </c>
      <c r="Q7" s="8" t="s">
        <v>16</v>
      </c>
      <c r="R7" s="163"/>
      <c r="S7" s="3" t="s">
        <v>17</v>
      </c>
      <c r="T7" s="9" t="s">
        <v>18</v>
      </c>
      <c r="U7" s="7" t="s">
        <v>19</v>
      </c>
      <c r="V7" s="7" t="s">
        <v>20</v>
      </c>
      <c r="W7" s="7" t="s">
        <v>21</v>
      </c>
      <c r="X7" s="7" t="s">
        <v>11</v>
      </c>
      <c r="Y7" s="7" t="s">
        <v>22</v>
      </c>
      <c r="Z7" s="7" t="s">
        <v>23</v>
      </c>
    </row>
    <row r="8" spans="2:28" x14ac:dyDescent="0.2">
      <c r="C8" s="10" t="s">
        <v>24</v>
      </c>
      <c r="D8" s="11"/>
      <c r="E8" s="11">
        <v>1</v>
      </c>
      <c r="F8" s="12">
        <v>0.76129793903965548</v>
      </c>
      <c r="G8" s="118">
        <v>0.87596478884791451</v>
      </c>
      <c r="H8" s="118">
        <v>0.92083508717979168</v>
      </c>
      <c r="I8" s="118">
        <v>0.87083508717979163</v>
      </c>
      <c r="J8" s="118">
        <v>0.8924096258578833</v>
      </c>
      <c r="K8" s="110">
        <v>0.3774313314476459</v>
      </c>
      <c r="L8" s="111">
        <v>0.59920423404464052</v>
      </c>
      <c r="M8" s="111">
        <v>0.7340760253333537</v>
      </c>
      <c r="N8" s="111">
        <v>0.49559446083849662</v>
      </c>
      <c r="O8" s="121">
        <v>0.82433492847476719</v>
      </c>
      <c r="P8" s="121">
        <v>0.94991950011314397</v>
      </c>
      <c r="Q8" s="122">
        <v>0.85870653723218471</v>
      </c>
      <c r="R8" s="163"/>
      <c r="S8" s="116">
        <v>0.24644510613289627</v>
      </c>
      <c r="T8" s="110">
        <v>0.40015292977640515</v>
      </c>
      <c r="U8" s="111">
        <v>0.15070893886266129</v>
      </c>
      <c r="V8" s="104">
        <v>0.86871638361120807</v>
      </c>
      <c r="W8" s="111">
        <v>0.84144708906481047</v>
      </c>
      <c r="X8" s="111">
        <v>0.64241718300711304</v>
      </c>
      <c r="Y8" s="111">
        <v>0.2740667604587787</v>
      </c>
      <c r="Z8" s="117">
        <v>0.76534503609276605</v>
      </c>
      <c r="AA8" s="13"/>
      <c r="AB8" s="13"/>
    </row>
    <row r="9" spans="2:28" x14ac:dyDescent="0.2">
      <c r="C9" s="14" t="s">
        <v>26</v>
      </c>
      <c r="D9" s="11"/>
      <c r="E9" s="11">
        <v>0.9554307845435327</v>
      </c>
      <c r="F9" s="12">
        <v>0.72736748716803257</v>
      </c>
      <c r="G9" s="106">
        <v>0.82523299773017589</v>
      </c>
      <c r="H9" s="119">
        <v>1</v>
      </c>
      <c r="I9" s="119">
        <v>1</v>
      </c>
      <c r="J9" s="106">
        <v>0.5603127608582934</v>
      </c>
      <c r="K9" s="108">
        <v>0.79030471264554558</v>
      </c>
      <c r="L9" s="109">
        <v>0.70231760056001058</v>
      </c>
      <c r="M9" s="109">
        <v>0.57001806468243876</v>
      </c>
      <c r="N9" s="109">
        <v>0.65202261749077539</v>
      </c>
      <c r="O9" s="109">
        <v>0.13658473909514024</v>
      </c>
      <c r="P9" s="92">
        <v>0.1871586033000372</v>
      </c>
      <c r="Q9" s="103">
        <v>0</v>
      </c>
      <c r="R9" s="163"/>
      <c r="S9" s="106">
        <v>0.25129167725169355</v>
      </c>
      <c r="T9" s="108">
        <v>0.97294422177421447</v>
      </c>
      <c r="U9" s="109">
        <v>0.49785150373258863</v>
      </c>
      <c r="V9" s="109">
        <v>0.22923329853048593</v>
      </c>
      <c r="W9" s="109">
        <v>0.75466033579699954</v>
      </c>
      <c r="X9" s="92">
        <v>0.88456398514100965</v>
      </c>
      <c r="Y9" s="86">
        <v>0.1088924899878914</v>
      </c>
      <c r="Z9" s="114">
        <v>0.46934958500937712</v>
      </c>
      <c r="AA9" s="13"/>
      <c r="AB9" s="13"/>
    </row>
    <row r="10" spans="2:28" x14ac:dyDescent="0.2">
      <c r="C10" s="14" t="s">
        <v>27</v>
      </c>
      <c r="D10" s="11"/>
      <c r="E10" s="11">
        <v>0.91795955481350122</v>
      </c>
      <c r="F10" s="12">
        <v>0.69884071720127816</v>
      </c>
      <c r="G10" s="106">
        <v>0.78026167918270395</v>
      </c>
      <c r="H10" s="106">
        <v>0.82096061096364359</v>
      </c>
      <c r="I10" s="106">
        <v>0.77096061096364354</v>
      </c>
      <c r="J10" s="119">
        <v>1</v>
      </c>
      <c r="K10" s="120">
        <v>1</v>
      </c>
      <c r="L10" s="86">
        <v>0.99329142496194323</v>
      </c>
      <c r="M10" s="109">
        <v>0.65483542218133561</v>
      </c>
      <c r="N10" s="109">
        <v>0.44775882882569007</v>
      </c>
      <c r="O10" s="86">
        <v>0.90553109950784261</v>
      </c>
      <c r="P10" s="109">
        <v>0.68362591186812294</v>
      </c>
      <c r="Q10" s="114">
        <v>0.73765433122676993</v>
      </c>
      <c r="R10" s="163"/>
      <c r="S10" s="106">
        <v>0.12202068489639961</v>
      </c>
      <c r="T10" s="108">
        <v>0.72905740270872466</v>
      </c>
      <c r="U10" s="109">
        <v>0.38347072017438688</v>
      </c>
      <c r="V10" s="92">
        <v>1</v>
      </c>
      <c r="W10" s="109">
        <v>0.53606379798465853</v>
      </c>
      <c r="X10" s="109">
        <v>0.35018603193812714</v>
      </c>
      <c r="Y10" s="92">
        <v>1</v>
      </c>
      <c r="Z10" s="114">
        <v>0.5951070638900593</v>
      </c>
      <c r="AA10" s="13"/>
      <c r="AB10" s="13"/>
    </row>
    <row r="11" spans="2:28" x14ac:dyDescent="0.2">
      <c r="C11" s="14" t="s">
        <v>29</v>
      </c>
      <c r="D11" s="11"/>
      <c r="E11" s="11">
        <v>0.83757440657056503</v>
      </c>
      <c r="F11" s="12">
        <v>0.63764366951453366</v>
      </c>
      <c r="G11" s="106">
        <v>0.39668056292528292</v>
      </c>
      <c r="H11" s="106">
        <v>0.79308928141636481</v>
      </c>
      <c r="I11" s="106">
        <v>0.74308928141636477</v>
      </c>
      <c r="J11" s="119">
        <v>0.90769296581224157</v>
      </c>
      <c r="K11" s="101">
        <v>0.14321290505445225</v>
      </c>
      <c r="L11" s="86">
        <v>0.98510181562564714</v>
      </c>
      <c r="M11" s="109">
        <v>0.47183357036384754</v>
      </c>
      <c r="N11" s="86">
        <v>0.97603046256346537</v>
      </c>
      <c r="O11" s="86">
        <v>0.98027219057119286</v>
      </c>
      <c r="P11" s="109">
        <v>0.75560724479315355</v>
      </c>
      <c r="Q11" s="114">
        <v>0.61008575051679026</v>
      </c>
      <c r="R11" s="163"/>
      <c r="S11" s="106">
        <v>0.34766625600241485</v>
      </c>
      <c r="T11" s="108">
        <v>0.32089061570129274</v>
      </c>
      <c r="U11" s="92">
        <v>1</v>
      </c>
      <c r="V11" s="109">
        <v>0.31753044471989222</v>
      </c>
      <c r="W11" s="109">
        <v>0.78582757586184582</v>
      </c>
      <c r="X11" s="109">
        <v>0.28677694940525938</v>
      </c>
      <c r="Y11" s="109">
        <v>0.55742840118754144</v>
      </c>
      <c r="Z11" s="123">
        <v>0.14477700943991886</v>
      </c>
      <c r="AA11" s="13"/>
      <c r="AB11" s="13"/>
    </row>
    <row r="12" spans="2:28" x14ac:dyDescent="0.2">
      <c r="C12" s="14" t="s">
        <v>30</v>
      </c>
      <c r="D12" s="11"/>
      <c r="E12" s="11">
        <v>0.78063139793793401</v>
      </c>
      <c r="F12" s="12">
        <v>0.59429307439979429</v>
      </c>
      <c r="G12" s="106">
        <v>0.33119791665227799</v>
      </c>
      <c r="H12" s="106">
        <v>0.83271278783909919</v>
      </c>
      <c r="I12" s="106">
        <v>0.78271278783909914</v>
      </c>
      <c r="J12" s="106">
        <v>0.54135410878522972</v>
      </c>
      <c r="K12" s="108">
        <v>0.32158496127808439</v>
      </c>
      <c r="L12" s="109">
        <v>0.47843618049813919</v>
      </c>
      <c r="M12" s="109">
        <v>0.61273206192891805</v>
      </c>
      <c r="N12" s="109">
        <v>0.41431629840922901</v>
      </c>
      <c r="O12" s="109">
        <v>0.10232768279794435</v>
      </c>
      <c r="P12" s="92">
        <v>0.14648380151254103</v>
      </c>
      <c r="Q12" s="123">
        <v>0.8597183252763505</v>
      </c>
      <c r="R12" s="163"/>
      <c r="S12" s="119">
        <v>0.48348777088326533</v>
      </c>
      <c r="T12" s="101">
        <v>1</v>
      </c>
      <c r="U12" s="86">
        <v>7.0796841751213965E-2</v>
      </c>
      <c r="V12" s="86">
        <v>6.3838149892116603E-3</v>
      </c>
      <c r="W12" s="92">
        <v>0.96118781890640537</v>
      </c>
      <c r="X12" s="86">
        <v>0.20031627564722113</v>
      </c>
      <c r="Y12" s="86">
        <v>0.13059837207541786</v>
      </c>
      <c r="Z12" s="114">
        <v>0.33328372468845896</v>
      </c>
      <c r="AA12" s="13"/>
      <c r="AB12" s="13"/>
    </row>
    <row r="13" spans="2:28" x14ac:dyDescent="0.2">
      <c r="C13" s="14" t="s">
        <v>31</v>
      </c>
      <c r="D13" s="11"/>
      <c r="E13" s="11">
        <v>0.70434435951988372</v>
      </c>
      <c r="F13" s="12">
        <v>0.5362159092766936</v>
      </c>
      <c r="G13" s="106">
        <v>0.82180088173538379</v>
      </c>
      <c r="H13" s="106">
        <v>0.53881619558950988</v>
      </c>
      <c r="I13" s="106">
        <v>0.48881619558950989</v>
      </c>
      <c r="J13" s="106">
        <v>0.54322694917800729</v>
      </c>
      <c r="K13" s="108">
        <v>0.51187155984454924</v>
      </c>
      <c r="L13" s="109">
        <v>0.39563101710884874</v>
      </c>
      <c r="M13" s="92">
        <v>0.98194385374297688</v>
      </c>
      <c r="N13" s="92">
        <v>4.7395596746039034E-2</v>
      </c>
      <c r="O13" s="92">
        <v>4.1574385558242111E-2</v>
      </c>
      <c r="P13" s="86">
        <v>0.96562608850084941</v>
      </c>
      <c r="Q13" s="103">
        <v>1.7126562138769508E-3</v>
      </c>
      <c r="R13" s="163"/>
      <c r="S13" s="106">
        <v>0.28841932429105654</v>
      </c>
      <c r="T13" s="108">
        <v>0.97664529120931132</v>
      </c>
      <c r="U13" s="86">
        <v>2.3941857082412584E-2</v>
      </c>
      <c r="V13" s="109">
        <v>0.45950647671596001</v>
      </c>
      <c r="W13" s="109">
        <v>0.90980073567473385</v>
      </c>
      <c r="X13" s="86">
        <v>0.22583362171925925</v>
      </c>
      <c r="Y13" s="109">
        <v>0.83027124502480931</v>
      </c>
      <c r="Z13" s="114">
        <v>0.29723177366375197</v>
      </c>
      <c r="AA13" s="13"/>
      <c r="AB13" s="13"/>
    </row>
    <row r="14" spans="2:28" x14ac:dyDescent="0.2">
      <c r="C14" s="14" t="s">
        <v>32</v>
      </c>
      <c r="D14" s="11"/>
      <c r="E14" s="11">
        <v>0.50734704114291052</v>
      </c>
      <c r="F14" s="12">
        <v>0.3862422567999651</v>
      </c>
      <c r="G14" s="106">
        <v>0.35495281830321224</v>
      </c>
      <c r="H14" s="106">
        <v>0.28725753920065894</v>
      </c>
      <c r="I14" s="106">
        <v>0.23725753920065895</v>
      </c>
      <c r="J14" s="106">
        <v>0.73547601571234811</v>
      </c>
      <c r="K14" s="108">
        <v>0.72036906942157142</v>
      </c>
      <c r="L14" s="86">
        <v>0.99725614169535892</v>
      </c>
      <c r="M14" s="109">
        <v>0.80367142410961612</v>
      </c>
      <c r="N14" s="92">
        <v>0.11681395864854828</v>
      </c>
      <c r="O14" s="86">
        <v>0.82703228535581585</v>
      </c>
      <c r="P14" s="109">
        <v>0.5157263333118256</v>
      </c>
      <c r="Q14" s="103">
        <v>7.3943850916096121E-3</v>
      </c>
      <c r="R14" s="163"/>
      <c r="S14" s="106">
        <v>0.31626737158294749</v>
      </c>
      <c r="T14" s="101">
        <v>0.99709312289911622</v>
      </c>
      <c r="U14" s="109">
        <v>0.26300912180251801</v>
      </c>
      <c r="V14" s="109">
        <v>0.6846556183621294</v>
      </c>
      <c r="W14" s="86">
        <v>8.9083723472870455E-2</v>
      </c>
      <c r="X14" s="109">
        <v>0.63068238097607598</v>
      </c>
      <c r="Y14" s="109">
        <v>0.86040417647921608</v>
      </c>
      <c r="Z14" s="123">
        <v>5.2592445705120471E-2</v>
      </c>
      <c r="AA14" s="13"/>
      <c r="AB14" s="13"/>
    </row>
    <row r="15" spans="2:28" x14ac:dyDescent="0.2">
      <c r="C15" s="14" t="s">
        <v>33</v>
      </c>
      <c r="D15" s="11"/>
      <c r="E15" s="11">
        <v>0.46888869204049394</v>
      </c>
      <c r="F15" s="12">
        <v>0.35696399488942776</v>
      </c>
      <c r="G15" s="106">
        <v>0.77936428754218823</v>
      </c>
      <c r="H15" s="106">
        <v>0.25325215479766727</v>
      </c>
      <c r="I15" s="106">
        <v>0.20325215479766728</v>
      </c>
      <c r="J15" s="106">
        <v>0.54895137730961574</v>
      </c>
      <c r="K15" s="120">
        <v>0.87175765351376433</v>
      </c>
      <c r="L15" s="92">
        <v>0.33946155680791756</v>
      </c>
      <c r="M15" s="92">
        <v>0.28216930311941663</v>
      </c>
      <c r="N15" s="109">
        <v>0.5535954476516658</v>
      </c>
      <c r="O15" s="109">
        <v>0.50878112593917879</v>
      </c>
      <c r="P15" s="92">
        <v>0</v>
      </c>
      <c r="Q15" s="114">
        <v>0.42103191004573992</v>
      </c>
      <c r="R15" s="163"/>
      <c r="S15" s="99">
        <v>0</v>
      </c>
      <c r="T15" s="108">
        <v>0.42961607572667226</v>
      </c>
      <c r="U15" s="92">
        <v>0.99400574438710632</v>
      </c>
      <c r="V15" s="92">
        <v>0.99159424226166548</v>
      </c>
      <c r="W15" s="109">
        <v>0.3410868302079571</v>
      </c>
      <c r="X15" s="109">
        <v>0.74739580956065632</v>
      </c>
      <c r="Y15" s="92">
        <v>0.96831581293893343</v>
      </c>
      <c r="Z15" s="114">
        <v>0.76032403511837054</v>
      </c>
      <c r="AA15" s="13"/>
      <c r="AB15" s="13"/>
    </row>
    <row r="16" spans="2:28" x14ac:dyDescent="0.2">
      <c r="C16" s="14" t="s">
        <v>34</v>
      </c>
      <c r="D16" s="11"/>
      <c r="E16" s="11">
        <v>0.90198685170384385</v>
      </c>
      <c r="F16" s="12">
        <v>0.68668073124300366</v>
      </c>
      <c r="G16" s="99">
        <v>0.13166295862391456</v>
      </c>
      <c r="H16" s="119">
        <v>0.99746410131991836</v>
      </c>
      <c r="I16" s="119">
        <v>0.94746410131991832</v>
      </c>
      <c r="J16" s="106">
        <v>0.63578193399699079</v>
      </c>
      <c r="K16" s="108">
        <v>0.79767154516482786</v>
      </c>
      <c r="L16" s="109">
        <v>0.45115257600868053</v>
      </c>
      <c r="M16" s="109">
        <v>5.4331489169499585E-2</v>
      </c>
      <c r="N16" s="109">
        <v>0.69889355655346053</v>
      </c>
      <c r="O16" s="92">
        <v>0</v>
      </c>
      <c r="P16" s="109">
        <v>0.50653124009449024</v>
      </c>
      <c r="Q16" s="123">
        <v>0.93907239095627482</v>
      </c>
      <c r="R16" s="163"/>
      <c r="S16" s="119">
        <v>0.72103056095427709</v>
      </c>
      <c r="T16" s="108">
        <v>0.67602698626223567</v>
      </c>
      <c r="U16" s="109">
        <v>0.3165413063839454</v>
      </c>
      <c r="V16" s="86">
        <v>8.8712470933963949E-2</v>
      </c>
      <c r="W16" s="86">
        <v>0.10062021435850028</v>
      </c>
      <c r="X16" s="86">
        <v>4.0917351098440392E-2</v>
      </c>
      <c r="Y16" s="86">
        <v>4.030619833002657E-2</v>
      </c>
      <c r="Z16" s="123">
        <v>0.19653802287987301</v>
      </c>
      <c r="AA16" s="13"/>
      <c r="AB16" s="13"/>
    </row>
    <row r="17" spans="2:28" x14ac:dyDescent="0.2">
      <c r="C17" s="14" t="s">
        <v>36</v>
      </c>
      <c r="D17" s="11"/>
      <c r="E17" s="11">
        <v>0.90018626103594224</v>
      </c>
      <c r="F17" s="12">
        <v>0.68530994527847611</v>
      </c>
      <c r="G17" s="106">
        <v>0.86489658544177894</v>
      </c>
      <c r="H17" s="106">
        <v>0.89483288466027777</v>
      </c>
      <c r="I17" s="119">
        <v>0.84483288466027773</v>
      </c>
      <c r="J17" s="99">
        <v>0.46094429676771759</v>
      </c>
      <c r="K17" s="108">
        <v>0.28396041579173498</v>
      </c>
      <c r="L17" s="109">
        <v>0.47393545869601639</v>
      </c>
      <c r="M17" s="109">
        <v>0.8037469826469188</v>
      </c>
      <c r="N17" s="92">
        <v>6.1554191602847107E-2</v>
      </c>
      <c r="O17" s="109">
        <v>0.21217380173994294</v>
      </c>
      <c r="P17" s="109">
        <v>0.5475874549826476</v>
      </c>
      <c r="Q17" s="103">
        <v>0.11660295834982459</v>
      </c>
      <c r="R17" s="163"/>
      <c r="S17" s="106">
        <v>0.36104307486232901</v>
      </c>
      <c r="T17" s="120">
        <v>5.4814302766133083E-2</v>
      </c>
      <c r="U17" s="92">
        <v>0.91014236756306077</v>
      </c>
      <c r="V17" s="109">
        <v>0.48181440579485429</v>
      </c>
      <c r="W17" s="86">
        <v>0.15033949571836111</v>
      </c>
      <c r="X17" s="109">
        <v>0.61533047236886762</v>
      </c>
      <c r="Y17" s="109">
        <v>0.6920196175957658</v>
      </c>
      <c r="Z17" s="114">
        <v>0.43877828950891895</v>
      </c>
      <c r="AA17" s="13"/>
      <c r="AB17" s="13"/>
    </row>
    <row r="18" spans="2:28" x14ac:dyDescent="0.2">
      <c r="C18" s="14" t="s">
        <v>37</v>
      </c>
      <c r="D18" s="11"/>
      <c r="E18" s="11">
        <v>0.55769655676725449</v>
      </c>
      <c r="F18" s="12">
        <v>0.4245732392764231</v>
      </c>
      <c r="G18" s="106">
        <v>0.35266190510670342</v>
      </c>
      <c r="H18" s="106">
        <v>0.52389113893778216</v>
      </c>
      <c r="I18" s="106">
        <v>0.47389113893778217</v>
      </c>
      <c r="J18" s="99">
        <v>0.48097675922075894</v>
      </c>
      <c r="K18" s="101">
        <v>4.6093734448328733E-2</v>
      </c>
      <c r="L18" s="92">
        <v>8.1163554880891442E-2</v>
      </c>
      <c r="M18" s="109">
        <v>0.83566665678530339</v>
      </c>
      <c r="N18" s="92">
        <v>0.11322764250843373</v>
      </c>
      <c r="O18" s="109">
        <v>0.16610175094162094</v>
      </c>
      <c r="P18" s="86">
        <v>0.94003137101026246</v>
      </c>
      <c r="Q18" s="114">
        <v>0.42590652765384918</v>
      </c>
      <c r="R18" s="163"/>
      <c r="S18" s="106">
        <v>0.29144525417908884</v>
      </c>
      <c r="T18" s="108">
        <v>0.76152364092827429</v>
      </c>
      <c r="U18" s="109">
        <v>6.9195212927223443E-2</v>
      </c>
      <c r="V18" s="86">
        <v>8.9023028232817117E-2</v>
      </c>
      <c r="W18" s="86">
        <v>0.18764085943956843</v>
      </c>
      <c r="X18" s="92">
        <v>1</v>
      </c>
      <c r="Y18" s="109">
        <v>0.70740717162077116</v>
      </c>
      <c r="Z18" s="103">
        <v>0.89260839833822569</v>
      </c>
      <c r="AA18" s="13"/>
      <c r="AB18" s="13"/>
    </row>
    <row r="19" spans="2:28" x14ac:dyDescent="0.2">
      <c r="C19" s="14" t="s">
        <v>38</v>
      </c>
      <c r="D19" s="11"/>
      <c r="E19" s="11">
        <v>0.54254237714377451</v>
      </c>
      <c r="F19" s="12">
        <v>0.41303639356123101</v>
      </c>
      <c r="G19" s="106">
        <v>0.65805272043809204</v>
      </c>
      <c r="H19" s="99">
        <v>0.20772091231980511</v>
      </c>
      <c r="I19" s="99">
        <v>0.15772091231980512</v>
      </c>
      <c r="J19" s="119">
        <v>0.88625270028697567</v>
      </c>
      <c r="K19" s="120">
        <v>0.86419487909267645</v>
      </c>
      <c r="L19" s="109">
        <v>0.66033545355713652</v>
      </c>
      <c r="M19" s="92">
        <v>0.36651885994380923</v>
      </c>
      <c r="N19" s="86">
        <v>1</v>
      </c>
      <c r="O19" s="109">
        <v>0.21430296209226474</v>
      </c>
      <c r="P19" s="109">
        <v>0.81968866994753797</v>
      </c>
      <c r="Q19" s="123">
        <v>0.88083905091388015</v>
      </c>
      <c r="R19" s="163"/>
      <c r="S19" s="106">
        <v>0.15543472244147694</v>
      </c>
      <c r="T19" s="108">
        <v>0.93030683560053229</v>
      </c>
      <c r="U19" s="109">
        <v>0.74452891201547533</v>
      </c>
      <c r="V19" s="109">
        <v>0.7457555441008259</v>
      </c>
      <c r="W19" s="92">
        <v>1</v>
      </c>
      <c r="X19" s="109">
        <v>0.41484039565163222</v>
      </c>
      <c r="Y19" s="86">
        <v>0.1207149199262131</v>
      </c>
      <c r="Z19" s="114">
        <v>0.46290485263629427</v>
      </c>
      <c r="AA19" s="13"/>
      <c r="AB19" s="13"/>
    </row>
    <row r="20" spans="2:28" x14ac:dyDescent="0.2">
      <c r="C20" s="14" t="s">
        <v>39</v>
      </c>
      <c r="D20" s="11"/>
      <c r="E20" s="11">
        <v>0.53122437019825519</v>
      </c>
      <c r="F20" s="12">
        <v>0.40442001819957063</v>
      </c>
      <c r="G20" s="119">
        <v>1</v>
      </c>
      <c r="H20" s="99">
        <v>3.8804774382257941E-2</v>
      </c>
      <c r="I20" s="99">
        <v>0.01</v>
      </c>
      <c r="J20" s="106">
        <v>0.74926995346746927</v>
      </c>
      <c r="K20" s="108">
        <v>0.59857472928080124</v>
      </c>
      <c r="L20" s="109">
        <v>0.6638412501023393</v>
      </c>
      <c r="M20" s="109">
        <v>0.80643971461972452</v>
      </c>
      <c r="N20" s="109">
        <v>0.52036545695828096</v>
      </c>
      <c r="O20" s="109">
        <v>0.38007844763609211</v>
      </c>
      <c r="P20" s="109">
        <v>0.4540736155686701</v>
      </c>
      <c r="Q20" s="114">
        <v>0.63969072860749687</v>
      </c>
      <c r="R20" s="163"/>
      <c r="S20" s="106">
        <v>0.22402536314812582</v>
      </c>
      <c r="T20" s="108">
        <v>0.42229673425089137</v>
      </c>
      <c r="U20" s="109">
        <v>0.78787702051068131</v>
      </c>
      <c r="V20" s="86">
        <v>9.0352983370774935E-4</v>
      </c>
      <c r="W20" s="86">
        <v>0.12417483856722336</v>
      </c>
      <c r="X20" s="92">
        <v>0.99968839149566602</v>
      </c>
      <c r="Y20" s="109">
        <v>0.86375679188306531</v>
      </c>
      <c r="Z20" s="103">
        <v>0.86146469983732854</v>
      </c>
      <c r="AA20" s="13"/>
      <c r="AB20" s="13"/>
    </row>
    <row r="21" spans="2:28" x14ac:dyDescent="0.2">
      <c r="C21" s="14" t="s">
        <v>40</v>
      </c>
      <c r="D21" s="11"/>
      <c r="E21" s="11">
        <v>0.41701083946525752</v>
      </c>
      <c r="F21" s="12">
        <v>0.31746949264209717</v>
      </c>
      <c r="G21" s="99">
        <v>0.1987002388721211</v>
      </c>
      <c r="H21" s="99">
        <v>0.20343432260521752</v>
      </c>
      <c r="I21" s="99">
        <v>0.1534343226052175</v>
      </c>
      <c r="J21" s="106">
        <v>0.88153921773208688</v>
      </c>
      <c r="K21" s="108">
        <v>0.44397071747824679</v>
      </c>
      <c r="L21" s="109">
        <v>0.73638277123767804</v>
      </c>
      <c r="M21" s="109">
        <v>0.91683938319905611</v>
      </c>
      <c r="N21" s="109">
        <v>0.75816566247101536</v>
      </c>
      <c r="O21" s="109">
        <v>0.52606410642867174</v>
      </c>
      <c r="P21" s="86">
        <v>0.97036692369927258</v>
      </c>
      <c r="Q21" s="114">
        <v>0.42853052323587904</v>
      </c>
      <c r="R21" s="163"/>
      <c r="S21" s="106">
        <v>0.15023936139584282</v>
      </c>
      <c r="T21" s="108">
        <v>0.97066293568621054</v>
      </c>
      <c r="U21" s="109">
        <v>0.34883392745131436</v>
      </c>
      <c r="V21" s="109">
        <v>0.16539193113203951</v>
      </c>
      <c r="W21" s="92">
        <v>0.96069987595540185</v>
      </c>
      <c r="X21" s="92">
        <v>0.88969592967434574</v>
      </c>
      <c r="Y21" s="109">
        <v>0.71490655880405896</v>
      </c>
      <c r="Z21" s="114">
        <v>0.39604418910888745</v>
      </c>
      <c r="AA21" s="13"/>
      <c r="AB21" s="13"/>
    </row>
    <row r="22" spans="2:28" ht="17" thickBot="1" x14ac:dyDescent="0.25">
      <c r="C22" s="14" t="s">
        <v>41</v>
      </c>
      <c r="D22" s="11"/>
      <c r="E22" s="11">
        <v>0.41003522822393612</v>
      </c>
      <c r="F22" s="12">
        <v>0.31215897418053734</v>
      </c>
      <c r="G22" s="107">
        <v>0.3440812341941083</v>
      </c>
      <c r="H22" s="100">
        <v>7.6101218753152261E-2</v>
      </c>
      <c r="I22" s="100">
        <v>2.6101218753152258E-2</v>
      </c>
      <c r="J22" s="107">
        <v>0.86164716618308868</v>
      </c>
      <c r="K22" s="112">
        <v>0.49448330638498073</v>
      </c>
      <c r="L22" s="113">
        <v>0.46074383805160501</v>
      </c>
      <c r="M22" s="102">
        <v>1</v>
      </c>
      <c r="N22" s="113">
        <v>0.56639782689624973</v>
      </c>
      <c r="O22" s="113">
        <v>0.54750605070944913</v>
      </c>
      <c r="P22" s="113">
        <v>0.86517723204414021</v>
      </c>
      <c r="Q22" s="115">
        <v>0.73814326503536676</v>
      </c>
      <c r="R22" s="164"/>
      <c r="S22" s="107">
        <v>0.25286403301918536</v>
      </c>
      <c r="T22" s="124">
        <v>5.6650770844047724E-2</v>
      </c>
      <c r="U22" s="113">
        <v>0.19161564651077179</v>
      </c>
      <c r="V22" s="113">
        <v>0.70192803138370941</v>
      </c>
      <c r="W22" s="113">
        <v>0.6749415492831301</v>
      </c>
      <c r="X22" s="113">
        <v>0.37184424477434608</v>
      </c>
      <c r="Y22" s="113">
        <v>0.91228807947968271</v>
      </c>
      <c r="Z22" s="105">
        <v>1</v>
      </c>
      <c r="AA22" s="13"/>
      <c r="AB22" s="13"/>
    </row>
    <row r="23" spans="2:28" x14ac:dyDescent="0.2">
      <c r="F23" s="13" t="s">
        <v>42</v>
      </c>
      <c r="G23"/>
      <c r="H23" s="15"/>
      <c r="J23" s="13" t="s">
        <v>42</v>
      </c>
    </row>
    <row r="24" spans="2:28" x14ac:dyDescent="0.2">
      <c r="C24" t="s">
        <v>102</v>
      </c>
      <c r="D24" s="64" t="s">
        <v>136</v>
      </c>
      <c r="E24" s="13">
        <f>AVERAGE(E8:E22)</f>
        <v>0.69552391474047248</v>
      </c>
      <c r="G24" s="13">
        <f>AVERAGE(G8:G22)</f>
        <v>0.58103410503972375</v>
      </c>
      <c r="H24" s="13">
        <f>AVERAGE(H8:H22)</f>
        <v>0.55927820066434308</v>
      </c>
      <c r="I24" s="13">
        <f>AVERAGE(I8:I23)</f>
        <v>0.51402454903885919</v>
      </c>
      <c r="J24" s="13">
        <f>AVERAGE(J8:J23)</f>
        <v>0.71238905541124697</v>
      </c>
      <c r="K24" s="13">
        <f t="shared" ref="K24:Q24" si="0">AVERAGE(K8:K22)</f>
        <v>0.55103210138981396</v>
      </c>
      <c r="L24" s="13">
        <f t="shared" si="0"/>
        <v>0.60121699158912356</v>
      </c>
      <c r="M24" s="13">
        <f t="shared" si="0"/>
        <v>0.65965485412174774</v>
      </c>
      <c r="N24" s="13">
        <f t="shared" si="0"/>
        <v>0.49480880054427973</v>
      </c>
      <c r="O24" s="13">
        <f t="shared" si="0"/>
        <v>0.42484437045654438</v>
      </c>
      <c r="P24" s="13">
        <f t="shared" si="0"/>
        <v>0.6205069327164463</v>
      </c>
      <c r="Q24" s="13">
        <f t="shared" si="0"/>
        <v>0.51100595602372623</v>
      </c>
      <c r="S24" s="13">
        <f t="shared" ref="S24:Z24" si="1">AVERAGE(S8:S22)</f>
        <v>0.28077870406939998</v>
      </c>
      <c r="T24" s="13">
        <f t="shared" si="1"/>
        <v>0.64657879107560412</v>
      </c>
      <c r="U24" s="13">
        <f t="shared" si="1"/>
        <v>0.45016794141035732</v>
      </c>
      <c r="V24" s="13">
        <f t="shared" si="1"/>
        <v>0.45540994804016471</v>
      </c>
      <c r="W24" s="13">
        <f t="shared" si="1"/>
        <v>0.56117164935283115</v>
      </c>
      <c r="X24" s="13">
        <f t="shared" si="1"/>
        <v>0.55336593483053464</v>
      </c>
      <c r="Y24" s="13">
        <f t="shared" si="1"/>
        <v>0.58542510638614476</v>
      </c>
      <c r="Z24" s="13">
        <f t="shared" si="1"/>
        <v>0.5110899417278234</v>
      </c>
    </row>
    <row r="25" spans="2:28" x14ac:dyDescent="0.2">
      <c r="C25" t="s">
        <v>42</v>
      </c>
      <c r="D25" s="64" t="s">
        <v>137</v>
      </c>
      <c r="E25">
        <f>STDEV(E8:E22)</f>
        <v>0.21330551243365936</v>
      </c>
      <c r="G25">
        <f>STDEV(G8:G22)</f>
        <v>0.28655412935627211</v>
      </c>
      <c r="H25">
        <f>STDEV(H8:H22)</f>
        <v>0.35369102633548266</v>
      </c>
      <c r="I25">
        <f>STDEV(I8:I23)</f>
        <v>0.35616841785938985</v>
      </c>
      <c r="J25">
        <f>STDEV(J8:J23)</f>
        <v>0.18256803599714394</v>
      </c>
      <c r="K25">
        <f t="shared" ref="K25:Q25" si="2">STDEV(K8:K22)</f>
        <v>0.28574575302193062</v>
      </c>
      <c r="L25">
        <f t="shared" si="2"/>
        <v>0.26030390479353305</v>
      </c>
      <c r="M25">
        <f t="shared" si="2"/>
        <v>0.27068612116295199</v>
      </c>
      <c r="N25">
        <f t="shared" si="2"/>
        <v>0.30668921188719905</v>
      </c>
      <c r="O25">
        <f t="shared" si="2"/>
        <v>0.3344773916244867</v>
      </c>
      <c r="P25">
        <f t="shared" si="2"/>
        <v>0.31941856325887846</v>
      </c>
      <c r="Q25">
        <f t="shared" si="2"/>
        <v>0.34264468798692455</v>
      </c>
      <c r="S25">
        <f t="shared" ref="S25:Z25" si="3">STDEV(S8:S22)</f>
        <v>0.16692629923369551</v>
      </c>
      <c r="T25">
        <f t="shared" si="3"/>
        <v>0.34142699920004099</v>
      </c>
      <c r="U25">
        <f t="shared" si="3"/>
        <v>0.34923168313496877</v>
      </c>
      <c r="V25">
        <f t="shared" si="3"/>
        <v>0.35701315182247573</v>
      </c>
      <c r="W25">
        <f t="shared" si="3"/>
        <v>0.35821693927967407</v>
      </c>
      <c r="X25">
        <f t="shared" si="3"/>
        <v>0.30890441532554319</v>
      </c>
      <c r="Y25">
        <f t="shared" si="3"/>
        <v>0.35113538864465638</v>
      </c>
      <c r="Z25">
        <f t="shared" si="3"/>
        <v>0.29086091021047394</v>
      </c>
    </row>
    <row r="26" spans="2:28" x14ac:dyDescent="0.2">
      <c r="D26" s="64" t="s">
        <v>138</v>
      </c>
      <c r="E26" s="13">
        <f>E24+E25</f>
        <v>0.90882942717413184</v>
      </c>
      <c r="G26" s="13">
        <f t="shared" ref="G26:Q26" si="4">G24+G25</f>
        <v>0.86758823439599586</v>
      </c>
      <c r="H26" s="13">
        <f>H24+H25</f>
        <v>0.91296922699982574</v>
      </c>
      <c r="I26" s="13">
        <f t="shared" si="4"/>
        <v>0.8701929668982491</v>
      </c>
      <c r="J26" s="13">
        <f t="shared" si="4"/>
        <v>0.89495709140839086</v>
      </c>
      <c r="K26" s="13">
        <f t="shared" si="4"/>
        <v>0.83677785441174457</v>
      </c>
      <c r="L26" s="13">
        <f t="shared" si="4"/>
        <v>0.86152089638265661</v>
      </c>
      <c r="M26" s="13">
        <f t="shared" si="4"/>
        <v>0.93034097528469972</v>
      </c>
      <c r="N26" s="13">
        <f t="shared" si="4"/>
        <v>0.80149801243147878</v>
      </c>
      <c r="O26" s="13">
        <f t="shared" si="4"/>
        <v>0.75932176208103108</v>
      </c>
      <c r="P26" s="13">
        <f t="shared" si="4"/>
        <v>0.93992549597532471</v>
      </c>
      <c r="Q26" s="13">
        <f t="shared" si="4"/>
        <v>0.85365064401065083</v>
      </c>
      <c r="S26" s="13">
        <f t="shared" ref="S26:Z26" si="5">S24+S25</f>
        <v>0.44770500330309548</v>
      </c>
      <c r="T26" s="13">
        <f t="shared" si="5"/>
        <v>0.98800579027564517</v>
      </c>
      <c r="U26" s="13">
        <f t="shared" si="5"/>
        <v>0.79939962454532609</v>
      </c>
      <c r="V26" s="13">
        <f t="shared" si="5"/>
        <v>0.8124230998626405</v>
      </c>
      <c r="W26" s="13">
        <f t="shared" si="5"/>
        <v>0.91938858863250528</v>
      </c>
      <c r="X26" s="13">
        <f t="shared" si="5"/>
        <v>0.86227035015607778</v>
      </c>
      <c r="Y26" s="13">
        <f t="shared" si="5"/>
        <v>0.93656049503080108</v>
      </c>
      <c r="Z26" s="13">
        <f t="shared" si="5"/>
        <v>0.8019508519382974</v>
      </c>
    </row>
    <row r="27" spans="2:28" x14ac:dyDescent="0.2">
      <c r="D27" s="64" t="s">
        <v>139</v>
      </c>
      <c r="E27" s="13">
        <f>E24-E25</f>
        <v>0.48221840230681312</v>
      </c>
      <c r="G27" s="13">
        <f t="shared" ref="G27:Q27" si="6">G24-G25</f>
        <v>0.29447997568345163</v>
      </c>
      <c r="H27" s="13">
        <f>H24-H25</f>
        <v>0.20558717432886042</v>
      </c>
      <c r="I27" s="13">
        <f t="shared" si="6"/>
        <v>0.15785613117946934</v>
      </c>
      <c r="J27" s="13">
        <f t="shared" si="6"/>
        <v>0.52982101941410309</v>
      </c>
      <c r="K27" s="13">
        <f t="shared" si="6"/>
        <v>0.26528634836788334</v>
      </c>
      <c r="L27" s="13">
        <f t="shared" si="6"/>
        <v>0.34091308679559051</v>
      </c>
      <c r="M27" s="13">
        <f t="shared" si="6"/>
        <v>0.38896873295879575</v>
      </c>
      <c r="N27" s="13">
        <f t="shared" si="6"/>
        <v>0.18811958865708067</v>
      </c>
      <c r="O27" s="13">
        <f t="shared" si="6"/>
        <v>9.0366978832057687E-2</v>
      </c>
      <c r="P27" s="13">
        <f t="shared" si="6"/>
        <v>0.30108836945756784</v>
      </c>
      <c r="Q27" s="13">
        <f t="shared" si="6"/>
        <v>0.16836126803680168</v>
      </c>
      <c r="S27" s="13">
        <f t="shared" ref="S27:Z27" si="7">S24-S25</f>
        <v>0.11385240483570447</v>
      </c>
      <c r="T27" s="13">
        <f t="shared" si="7"/>
        <v>0.30515179187556313</v>
      </c>
      <c r="U27" s="13">
        <f t="shared" si="7"/>
        <v>0.10093625827538855</v>
      </c>
      <c r="V27" s="13">
        <f t="shared" si="7"/>
        <v>9.8396796217688987E-2</v>
      </c>
      <c r="W27" s="13">
        <f t="shared" si="7"/>
        <v>0.20295471007315707</v>
      </c>
      <c r="X27" s="13">
        <f t="shared" si="7"/>
        <v>0.24446151950499145</v>
      </c>
      <c r="Y27" s="13">
        <f t="shared" si="7"/>
        <v>0.23428971774148838</v>
      </c>
      <c r="Z27" s="13">
        <f t="shared" si="7"/>
        <v>0.22022903151734946</v>
      </c>
    </row>
    <row r="28" spans="2:28" x14ac:dyDescent="0.2">
      <c r="Q28" s="61"/>
      <c r="R28" s="61"/>
      <c r="S28" s="61"/>
      <c r="T28" s="36"/>
      <c r="U28" s="36"/>
      <c r="V28" s="36"/>
      <c r="W28" s="36"/>
      <c r="X28" s="36"/>
      <c r="Y28" s="36"/>
      <c r="Z28" s="36"/>
    </row>
    <row r="29" spans="2:28" x14ac:dyDescent="0.2">
      <c r="H29" s="36"/>
      <c r="I29" s="36"/>
    </row>
    <row r="30" spans="2:28" x14ac:dyDescent="0.2">
      <c r="B30" s="131" t="s">
        <v>135</v>
      </c>
      <c r="C30" s="131"/>
      <c r="D30" s="131"/>
      <c r="E30" s="131"/>
      <c r="F30" s="131"/>
      <c r="G30" s="131"/>
      <c r="H30" s="131"/>
      <c r="I30" s="131"/>
      <c r="J30" s="131"/>
      <c r="K30" s="131"/>
      <c r="L30" s="131"/>
      <c r="M30" s="131"/>
      <c r="N30" s="131"/>
      <c r="O30" s="131"/>
      <c r="P30" s="131"/>
    </row>
    <row r="31" spans="2:28" x14ac:dyDescent="0.2">
      <c r="H31" s="61"/>
      <c r="I31" s="61"/>
      <c r="J31" s="36"/>
      <c r="K31" s="36"/>
      <c r="L31" s="36"/>
      <c r="M31" s="36"/>
      <c r="N31" s="36"/>
      <c r="O31" s="36"/>
      <c r="P31" s="36"/>
    </row>
    <row r="32" spans="2:28" x14ac:dyDescent="0.2">
      <c r="B32" t="s">
        <v>99</v>
      </c>
      <c r="H32" s="61"/>
      <c r="I32" s="61"/>
      <c r="J32" s="36"/>
      <c r="K32" s="36"/>
      <c r="L32" s="36"/>
      <c r="M32" s="36"/>
      <c r="N32" s="36"/>
      <c r="O32" s="36"/>
      <c r="P32" s="36"/>
    </row>
    <row r="33" spans="2:16" x14ac:dyDescent="0.2">
      <c r="H33" s="63"/>
      <c r="I33" s="63"/>
      <c r="J33" s="36"/>
      <c r="K33" s="36"/>
      <c r="L33" s="36"/>
      <c r="M33" s="36"/>
      <c r="N33" s="36"/>
      <c r="O33" s="36"/>
      <c r="P33" s="36"/>
    </row>
    <row r="34" spans="2:16" x14ac:dyDescent="0.2">
      <c r="B34" t="s">
        <v>142</v>
      </c>
      <c r="H34" s="62"/>
      <c r="I34" s="62"/>
      <c r="J34" s="62"/>
      <c r="K34" s="62"/>
      <c r="L34" s="62"/>
      <c r="M34" s="62"/>
      <c r="N34" s="36"/>
      <c r="O34" s="36"/>
      <c r="P34" s="36"/>
    </row>
    <row r="35" spans="2:16" x14ac:dyDescent="0.2">
      <c r="B35" t="s">
        <v>143</v>
      </c>
    </row>
    <row r="36" spans="2:16" x14ac:dyDescent="0.2">
      <c r="B36" s="65" t="s">
        <v>140</v>
      </c>
    </row>
    <row r="37" spans="2:16" x14ac:dyDescent="0.2">
      <c r="B37" s="65" t="s">
        <v>141</v>
      </c>
    </row>
  </sheetData>
  <mergeCells count="13">
    <mergeCell ref="B2:P2"/>
    <mergeCell ref="C4:C7"/>
    <mergeCell ref="D4:D7"/>
    <mergeCell ref="E4:E7"/>
    <mergeCell ref="F4:F7"/>
    <mergeCell ref="G4:G7"/>
    <mergeCell ref="R5:R22"/>
    <mergeCell ref="S5:Z6"/>
    <mergeCell ref="B30:P30"/>
    <mergeCell ref="H4:H7"/>
    <mergeCell ref="J4:Z4"/>
    <mergeCell ref="I5:I7"/>
    <mergeCell ref="J5:Q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021C-A592-0F48-8661-B2D221526751}">
  <dimension ref="B1:AB44"/>
  <sheetViews>
    <sheetView workbookViewId="0">
      <selection activeCell="G36" sqref="G36"/>
    </sheetView>
  </sheetViews>
  <sheetFormatPr baseColWidth="10" defaultRowHeight="16" x14ac:dyDescent="0.2"/>
  <cols>
    <col min="2" max="2" width="17.5" customWidth="1"/>
    <col min="3" max="3" width="24.6640625" customWidth="1"/>
    <col min="4" max="4" width="12.1640625" bestFit="1" customWidth="1"/>
    <col min="5" max="5" width="7.6640625" customWidth="1"/>
    <col min="6" max="6" width="9.5" customWidth="1"/>
    <col min="7" max="7" width="11.6640625" style="15" customWidth="1"/>
    <col min="8" max="8" width="10.5" customWidth="1"/>
    <col min="9" max="9" width="8.33203125" bestFit="1" customWidth="1"/>
    <col min="10" max="10" width="4.83203125" customWidth="1"/>
    <col min="11" max="11" width="6.83203125" customWidth="1"/>
    <col min="12" max="14" width="12.1640625" bestFit="1" customWidth="1"/>
    <col min="15" max="15" width="4.83203125" customWidth="1"/>
    <col min="16" max="16" width="12.1640625" bestFit="1" customWidth="1"/>
    <col min="17" max="17" width="4.83203125" customWidth="1"/>
    <col min="18" max="18" width="1.1640625" customWidth="1"/>
    <col min="19" max="19" width="6.6640625" bestFit="1" customWidth="1"/>
    <col min="20" max="25" width="12.1640625" bestFit="1" customWidth="1"/>
    <col min="26" max="26" width="11.1640625" bestFit="1" customWidth="1"/>
  </cols>
  <sheetData>
    <row r="1" spans="2:28" x14ac:dyDescent="0.2">
      <c r="F1" t="s">
        <v>42</v>
      </c>
      <c r="G1" s="15" t="s">
        <v>42</v>
      </c>
    </row>
    <row r="2" spans="2:28" ht="26" x14ac:dyDescent="0.3">
      <c r="B2" s="141" t="s">
        <v>144</v>
      </c>
      <c r="C2" s="142"/>
      <c r="D2" s="142"/>
      <c r="E2" s="142"/>
      <c r="F2" s="142"/>
      <c r="G2" s="142"/>
      <c r="H2" s="142"/>
      <c r="I2" s="142"/>
      <c r="J2" s="142"/>
      <c r="K2" s="142"/>
      <c r="L2" s="142"/>
      <c r="M2" s="142"/>
      <c r="N2" s="142"/>
      <c r="O2" s="142"/>
      <c r="P2" s="142"/>
      <c r="S2" s="15" t="s">
        <v>42</v>
      </c>
    </row>
    <row r="3" spans="2:28" ht="17" thickBot="1" x14ac:dyDescent="0.25"/>
    <row r="4" spans="2:28" ht="17" thickBot="1" x14ac:dyDescent="0.25">
      <c r="C4" s="143" t="s">
        <v>0</v>
      </c>
      <c r="D4" s="143" t="s">
        <v>1</v>
      </c>
      <c r="E4" s="145" t="s">
        <v>2</v>
      </c>
      <c r="F4" s="172" t="s">
        <v>3</v>
      </c>
      <c r="G4" s="147" t="s">
        <v>4</v>
      </c>
      <c r="H4" s="147" t="s">
        <v>5</v>
      </c>
      <c r="I4" s="2"/>
      <c r="J4" s="178" t="s">
        <v>6</v>
      </c>
      <c r="K4" s="178"/>
      <c r="L4" s="178"/>
      <c r="M4" s="178"/>
      <c r="N4" s="178"/>
      <c r="O4" s="178"/>
      <c r="P4" s="178"/>
      <c r="Q4" s="178"/>
      <c r="R4" s="156"/>
      <c r="S4" s="178"/>
      <c r="T4" s="178"/>
      <c r="U4" s="178"/>
      <c r="V4" s="178"/>
      <c r="W4" s="178"/>
      <c r="X4" s="178"/>
      <c r="Y4" s="178"/>
      <c r="Z4" s="179"/>
    </row>
    <row r="5" spans="2:28" ht="16" customHeight="1" x14ac:dyDescent="0.2">
      <c r="C5" s="170"/>
      <c r="D5" s="170"/>
      <c r="E5" s="171"/>
      <c r="F5" s="173"/>
      <c r="G5" s="153"/>
      <c r="H5" s="153"/>
      <c r="I5" s="152" t="s">
        <v>7</v>
      </c>
      <c r="J5" s="180" t="s">
        <v>8</v>
      </c>
      <c r="K5" s="181"/>
      <c r="L5" s="181"/>
      <c r="M5" s="181"/>
      <c r="N5" s="181"/>
      <c r="O5" s="181"/>
      <c r="P5" s="181"/>
      <c r="Q5" s="182"/>
      <c r="R5" s="175"/>
      <c r="S5" s="152" t="s">
        <v>9</v>
      </c>
      <c r="T5" s="176"/>
      <c r="U5" s="176"/>
      <c r="V5" s="176"/>
      <c r="W5" s="176"/>
      <c r="X5" s="176"/>
      <c r="Y5" s="176"/>
      <c r="Z5" s="177"/>
    </row>
    <row r="6" spans="2:28" ht="17" thickBot="1" x14ac:dyDescent="0.25">
      <c r="C6" s="170"/>
      <c r="D6" s="170"/>
      <c r="E6" s="171"/>
      <c r="F6" s="173"/>
      <c r="G6" s="153"/>
      <c r="H6" s="154"/>
      <c r="I6" s="158"/>
      <c r="J6" s="183"/>
      <c r="K6" s="184"/>
      <c r="L6" s="184"/>
      <c r="M6" s="184"/>
      <c r="N6" s="184"/>
      <c r="O6" s="184"/>
      <c r="P6" s="184"/>
      <c r="Q6" s="185"/>
      <c r="R6" s="162"/>
      <c r="S6" s="167"/>
      <c r="T6" s="168"/>
      <c r="U6" s="168"/>
      <c r="V6" s="168"/>
      <c r="W6" s="168"/>
      <c r="X6" s="168"/>
      <c r="Y6" s="168"/>
      <c r="Z6" s="169"/>
    </row>
    <row r="7" spans="2:28" ht="17" thickBot="1" x14ac:dyDescent="0.25">
      <c r="C7" s="144"/>
      <c r="D7" s="144"/>
      <c r="E7" s="146"/>
      <c r="F7" s="174"/>
      <c r="G7" s="148"/>
      <c r="H7" s="155"/>
      <c r="I7" s="148"/>
      <c r="J7" s="3" t="s">
        <v>10</v>
      </c>
      <c r="K7" s="4" t="s">
        <v>11</v>
      </c>
      <c r="L7" s="5" t="s">
        <v>12</v>
      </c>
      <c r="M7" s="5" t="s">
        <v>13</v>
      </c>
      <c r="N7" s="5" t="s">
        <v>14</v>
      </c>
      <c r="O7" s="6" t="s">
        <v>15</v>
      </c>
      <c r="P7" s="7" t="s">
        <v>11</v>
      </c>
      <c r="Q7" s="8" t="s">
        <v>16</v>
      </c>
      <c r="R7" s="163"/>
      <c r="S7" s="3" t="s">
        <v>17</v>
      </c>
      <c r="T7" s="9" t="s">
        <v>18</v>
      </c>
      <c r="U7" s="7" t="s">
        <v>19</v>
      </c>
      <c r="V7" s="7" t="s">
        <v>20</v>
      </c>
      <c r="W7" s="7" t="s">
        <v>21</v>
      </c>
      <c r="X7" s="7" t="s">
        <v>11</v>
      </c>
      <c r="Y7" s="7" t="s">
        <v>22</v>
      </c>
      <c r="Z7" s="7" t="s">
        <v>23</v>
      </c>
    </row>
    <row r="8" spans="2:28" x14ac:dyDescent="0.2">
      <c r="C8" s="10" t="s">
        <v>24</v>
      </c>
      <c r="D8" s="85" t="s">
        <v>25</v>
      </c>
      <c r="E8" s="11">
        <v>1</v>
      </c>
      <c r="F8" s="12">
        <v>0.76129793903965548</v>
      </c>
      <c r="G8" s="118">
        <v>0.87596478884791451</v>
      </c>
      <c r="H8" s="118">
        <v>0.92083508717979168</v>
      </c>
      <c r="I8" s="118">
        <v>0.87083508717979163</v>
      </c>
      <c r="J8" s="118">
        <v>0.8924096258578833</v>
      </c>
      <c r="K8" s="110">
        <v>0.3774313314476459</v>
      </c>
      <c r="L8" s="111">
        <v>0.59920423404464052</v>
      </c>
      <c r="M8" s="111">
        <v>0.7340760253333537</v>
      </c>
      <c r="N8" s="111">
        <v>0.49559446083849662</v>
      </c>
      <c r="O8" s="121">
        <v>0.82433492847476719</v>
      </c>
      <c r="P8" s="121">
        <v>0.94991950011314397</v>
      </c>
      <c r="Q8" s="122">
        <v>0.85870653723218471</v>
      </c>
      <c r="R8" s="163"/>
      <c r="S8" s="116">
        <v>0.24644510613289627</v>
      </c>
      <c r="T8" s="110">
        <v>0.40015292977640515</v>
      </c>
      <c r="U8" s="111">
        <v>0.15070893886266129</v>
      </c>
      <c r="V8" s="104">
        <v>0.86871638361120807</v>
      </c>
      <c r="W8" s="111">
        <v>0.84144708906481047</v>
      </c>
      <c r="X8" s="111">
        <v>0.64241718300711304</v>
      </c>
      <c r="Y8" s="111">
        <v>0.2740667604587787</v>
      </c>
      <c r="Z8" s="117">
        <v>0.76534503609276605</v>
      </c>
      <c r="AA8" s="13"/>
      <c r="AB8" s="13"/>
    </row>
    <row r="9" spans="2:28" x14ac:dyDescent="0.2">
      <c r="C9" s="14" t="s">
        <v>26</v>
      </c>
      <c r="D9" s="85" t="s">
        <v>25</v>
      </c>
      <c r="E9" s="11">
        <v>0.9554307845435327</v>
      </c>
      <c r="F9" s="12">
        <v>0.72736748716803257</v>
      </c>
      <c r="G9" s="106">
        <v>0.82523299773017589</v>
      </c>
      <c r="H9" s="119">
        <v>1</v>
      </c>
      <c r="I9" s="119">
        <v>1</v>
      </c>
      <c r="J9" s="106">
        <v>0.5603127608582934</v>
      </c>
      <c r="K9" s="108">
        <v>0.79030471264554558</v>
      </c>
      <c r="L9" s="109">
        <v>0.70231760056001058</v>
      </c>
      <c r="M9" s="109">
        <v>0.57001806468243876</v>
      </c>
      <c r="N9" s="109">
        <v>0.65202261749077539</v>
      </c>
      <c r="O9" s="109">
        <v>0.13658473909514024</v>
      </c>
      <c r="P9" s="92">
        <v>0.1871586033000372</v>
      </c>
      <c r="Q9" s="103">
        <v>0</v>
      </c>
      <c r="R9" s="163"/>
      <c r="S9" s="106">
        <v>0.25129167725169355</v>
      </c>
      <c r="T9" s="108">
        <v>0.97294422177421447</v>
      </c>
      <c r="U9" s="109">
        <v>0.49785150373258863</v>
      </c>
      <c r="V9" s="109">
        <v>0.22923329853048593</v>
      </c>
      <c r="W9" s="109">
        <v>0.75466033579699954</v>
      </c>
      <c r="X9" s="92">
        <v>0.88456398514100965</v>
      </c>
      <c r="Y9" s="86">
        <v>0.1088924899878914</v>
      </c>
      <c r="Z9" s="114">
        <v>0.46934958500937712</v>
      </c>
      <c r="AA9" s="13"/>
      <c r="AB9" s="13"/>
    </row>
    <row r="10" spans="2:28" x14ac:dyDescent="0.2">
      <c r="C10" s="14" t="s">
        <v>27</v>
      </c>
      <c r="D10" s="93" t="s">
        <v>28</v>
      </c>
      <c r="E10" s="11">
        <v>0.91795955481350122</v>
      </c>
      <c r="F10" s="12">
        <v>0.69884071720127816</v>
      </c>
      <c r="G10" s="106">
        <v>0.78026167918270395</v>
      </c>
      <c r="H10" s="106">
        <v>0.82096061096364359</v>
      </c>
      <c r="I10" s="106">
        <v>0.77096061096364354</v>
      </c>
      <c r="J10" s="119">
        <v>1</v>
      </c>
      <c r="K10" s="120">
        <v>1</v>
      </c>
      <c r="L10" s="86">
        <v>0.99329142496194323</v>
      </c>
      <c r="M10" s="109">
        <v>0.65483542218133561</v>
      </c>
      <c r="N10" s="109">
        <v>0.44775882882569007</v>
      </c>
      <c r="O10" s="86">
        <v>0.90553109950784261</v>
      </c>
      <c r="P10" s="109">
        <v>0.68362591186812294</v>
      </c>
      <c r="Q10" s="114">
        <v>0.73765433122676993</v>
      </c>
      <c r="R10" s="163"/>
      <c r="S10" s="106">
        <v>0.12202068489639961</v>
      </c>
      <c r="T10" s="108">
        <v>0.72905740270872466</v>
      </c>
      <c r="U10" s="109">
        <v>0.38347072017438688</v>
      </c>
      <c r="V10" s="92">
        <v>1</v>
      </c>
      <c r="W10" s="109">
        <v>0.53606379798465853</v>
      </c>
      <c r="X10" s="109">
        <v>0.35018603193812714</v>
      </c>
      <c r="Y10" s="92">
        <v>1</v>
      </c>
      <c r="Z10" s="114">
        <v>0.5951070638900593</v>
      </c>
      <c r="AA10" s="13"/>
      <c r="AB10" s="13"/>
    </row>
    <row r="11" spans="2:28" x14ac:dyDescent="0.2">
      <c r="C11" s="14" t="s">
        <v>29</v>
      </c>
      <c r="D11" s="93" t="s">
        <v>28</v>
      </c>
      <c r="E11" s="11">
        <v>0.83757440657056503</v>
      </c>
      <c r="F11" s="12">
        <v>0.63764366951453366</v>
      </c>
      <c r="G11" s="106">
        <v>0.39668056292528292</v>
      </c>
      <c r="H11" s="106">
        <v>0.79308928141636481</v>
      </c>
      <c r="I11" s="106">
        <v>0.74308928141636477</v>
      </c>
      <c r="J11" s="119">
        <v>0.90769296581224157</v>
      </c>
      <c r="K11" s="101">
        <v>0.14321290505445225</v>
      </c>
      <c r="L11" s="86">
        <v>0.98510181562564714</v>
      </c>
      <c r="M11" s="109">
        <v>0.47183357036384754</v>
      </c>
      <c r="N11" s="86">
        <v>0.97603046256346537</v>
      </c>
      <c r="O11" s="86">
        <v>0.98027219057119286</v>
      </c>
      <c r="P11" s="109">
        <v>0.75560724479315355</v>
      </c>
      <c r="Q11" s="114">
        <v>0.61008575051679026</v>
      </c>
      <c r="R11" s="163"/>
      <c r="S11" s="106">
        <v>0.34766625600241485</v>
      </c>
      <c r="T11" s="108">
        <v>0.32089061570129274</v>
      </c>
      <c r="U11" s="92">
        <v>1</v>
      </c>
      <c r="V11" s="109">
        <v>0.31753044471989222</v>
      </c>
      <c r="W11" s="109">
        <v>0.78582757586184582</v>
      </c>
      <c r="X11" s="109">
        <v>0.28677694940525938</v>
      </c>
      <c r="Y11" s="109">
        <v>0.55742840118754144</v>
      </c>
      <c r="Z11" s="123">
        <v>0.14477700943991886</v>
      </c>
      <c r="AA11" s="13"/>
      <c r="AB11" s="13"/>
    </row>
    <row r="12" spans="2:28" x14ac:dyDescent="0.2">
      <c r="C12" s="14" t="s">
        <v>30</v>
      </c>
      <c r="D12" s="93" t="s">
        <v>28</v>
      </c>
      <c r="E12" s="11">
        <v>0.78063139793793401</v>
      </c>
      <c r="F12" s="12">
        <v>0.59429307439979429</v>
      </c>
      <c r="G12" s="106">
        <v>0.33119791665227799</v>
      </c>
      <c r="H12" s="106">
        <v>0.83271278783909919</v>
      </c>
      <c r="I12" s="106">
        <v>0.78271278783909914</v>
      </c>
      <c r="J12" s="106">
        <v>0.54135410878522972</v>
      </c>
      <c r="K12" s="108">
        <v>0.32158496127808439</v>
      </c>
      <c r="L12" s="109">
        <v>0.47843618049813919</v>
      </c>
      <c r="M12" s="109">
        <v>0.61273206192891805</v>
      </c>
      <c r="N12" s="109">
        <v>0.41431629840922901</v>
      </c>
      <c r="O12" s="109">
        <v>0.10232768279794435</v>
      </c>
      <c r="P12" s="92">
        <v>0.14648380151254103</v>
      </c>
      <c r="Q12" s="123">
        <v>0.8597183252763505</v>
      </c>
      <c r="R12" s="163"/>
      <c r="S12" s="119">
        <v>0.48348777088326533</v>
      </c>
      <c r="T12" s="101">
        <v>1</v>
      </c>
      <c r="U12" s="86">
        <v>7.0796841751213965E-2</v>
      </c>
      <c r="V12" s="86">
        <v>6.3838149892116603E-3</v>
      </c>
      <c r="W12" s="92">
        <v>0.96118781890640537</v>
      </c>
      <c r="X12" s="86">
        <v>0.20031627564722113</v>
      </c>
      <c r="Y12" s="86">
        <v>0.13059837207541786</v>
      </c>
      <c r="Z12" s="114">
        <v>0.33328372468845896</v>
      </c>
      <c r="AA12" s="13"/>
      <c r="AB12" s="13"/>
    </row>
    <row r="13" spans="2:28" x14ac:dyDescent="0.2">
      <c r="C13" s="14" t="s">
        <v>31</v>
      </c>
      <c r="D13" s="93" t="s">
        <v>28</v>
      </c>
      <c r="E13" s="11">
        <v>0.70434435951988372</v>
      </c>
      <c r="F13" s="12">
        <v>0.5362159092766936</v>
      </c>
      <c r="G13" s="106">
        <v>0.82180088173538379</v>
      </c>
      <c r="H13" s="106">
        <v>0.53881619558950988</v>
      </c>
      <c r="I13" s="106">
        <v>0.48881619558950989</v>
      </c>
      <c r="J13" s="106">
        <v>0.54322694917800729</v>
      </c>
      <c r="K13" s="108">
        <v>0.51187155984454924</v>
      </c>
      <c r="L13" s="109">
        <v>0.39563101710884874</v>
      </c>
      <c r="M13" s="92">
        <v>0.98194385374297688</v>
      </c>
      <c r="N13" s="92">
        <v>4.7395596746039034E-2</v>
      </c>
      <c r="O13" s="92">
        <v>4.1574385558242111E-2</v>
      </c>
      <c r="P13" s="86">
        <v>0.96562608850084941</v>
      </c>
      <c r="Q13" s="103">
        <v>1.7126562138769508E-3</v>
      </c>
      <c r="R13" s="163"/>
      <c r="S13" s="106">
        <v>0.28841932429105654</v>
      </c>
      <c r="T13" s="108">
        <v>0.97664529120931132</v>
      </c>
      <c r="U13" s="86">
        <v>2.3941857082412584E-2</v>
      </c>
      <c r="V13" s="109">
        <v>0.45950647671596001</v>
      </c>
      <c r="W13" s="109">
        <v>0.90980073567473385</v>
      </c>
      <c r="X13" s="86">
        <v>0.22583362171925925</v>
      </c>
      <c r="Y13" s="109">
        <v>0.83027124502480931</v>
      </c>
      <c r="Z13" s="114">
        <v>0.29723177366375197</v>
      </c>
      <c r="AA13" s="13"/>
      <c r="AB13" s="13"/>
    </row>
    <row r="14" spans="2:28" x14ac:dyDescent="0.2">
      <c r="C14" s="14" t="s">
        <v>32</v>
      </c>
      <c r="D14" s="93" t="s">
        <v>28</v>
      </c>
      <c r="E14" s="11">
        <v>0.50734704114291052</v>
      </c>
      <c r="F14" s="12">
        <v>0.3862422567999651</v>
      </c>
      <c r="G14" s="106">
        <v>0.35495281830321224</v>
      </c>
      <c r="H14" s="106">
        <v>0.28725753920065894</v>
      </c>
      <c r="I14" s="106">
        <v>0.23725753920065895</v>
      </c>
      <c r="J14" s="106">
        <v>0.73547601571234811</v>
      </c>
      <c r="K14" s="108">
        <v>0.72036906942157142</v>
      </c>
      <c r="L14" s="86">
        <v>0.99725614169535892</v>
      </c>
      <c r="M14" s="109">
        <v>0.80367142410961612</v>
      </c>
      <c r="N14" s="92">
        <v>0.11681395864854828</v>
      </c>
      <c r="O14" s="86">
        <v>0.82703228535581585</v>
      </c>
      <c r="P14" s="109">
        <v>0.5157263333118256</v>
      </c>
      <c r="Q14" s="103">
        <v>7.3943850916096121E-3</v>
      </c>
      <c r="R14" s="163"/>
      <c r="S14" s="106">
        <v>0.31626737158294749</v>
      </c>
      <c r="T14" s="101">
        <v>0.99709312289911622</v>
      </c>
      <c r="U14" s="109">
        <v>0.26300912180251801</v>
      </c>
      <c r="V14" s="109">
        <v>0.6846556183621294</v>
      </c>
      <c r="W14" s="86">
        <v>8.9083723472870455E-2</v>
      </c>
      <c r="X14" s="109">
        <v>0.63068238097607598</v>
      </c>
      <c r="Y14" s="109">
        <v>0.86040417647921608</v>
      </c>
      <c r="Z14" s="123">
        <v>5.2592445705120471E-2</v>
      </c>
      <c r="AA14" s="13"/>
      <c r="AB14" s="13"/>
    </row>
    <row r="15" spans="2:28" x14ac:dyDescent="0.2">
      <c r="C15" s="14" t="s">
        <v>33</v>
      </c>
      <c r="D15" s="93" t="s">
        <v>28</v>
      </c>
      <c r="E15" s="11">
        <v>0.46888869204049394</v>
      </c>
      <c r="F15" s="12">
        <v>0.35696399488942776</v>
      </c>
      <c r="G15" s="106">
        <v>0.77936428754218823</v>
      </c>
      <c r="H15" s="106">
        <v>0.25325215479766727</v>
      </c>
      <c r="I15" s="106">
        <v>0.20325215479766728</v>
      </c>
      <c r="J15" s="106">
        <v>0.54895137730961574</v>
      </c>
      <c r="K15" s="120">
        <v>0.87175765351376433</v>
      </c>
      <c r="L15" s="92">
        <v>0.33946155680791756</v>
      </c>
      <c r="M15" s="92">
        <v>0.28216930311941663</v>
      </c>
      <c r="N15" s="109">
        <v>0.5535954476516658</v>
      </c>
      <c r="O15" s="109">
        <v>0.50878112593917879</v>
      </c>
      <c r="P15" s="92">
        <v>0</v>
      </c>
      <c r="Q15" s="114">
        <v>0.42103191004573992</v>
      </c>
      <c r="R15" s="163"/>
      <c r="S15" s="99">
        <v>0</v>
      </c>
      <c r="T15" s="108">
        <v>0.42961607572667226</v>
      </c>
      <c r="U15" s="92">
        <v>0.99400574438710632</v>
      </c>
      <c r="V15" s="92">
        <v>0.99159424226166548</v>
      </c>
      <c r="W15" s="109">
        <v>0.3410868302079571</v>
      </c>
      <c r="X15" s="109">
        <v>0.74739580956065632</v>
      </c>
      <c r="Y15" s="92">
        <v>0.96831581293893343</v>
      </c>
      <c r="Z15" s="114">
        <v>0.76032403511837054</v>
      </c>
      <c r="AA15" s="13"/>
      <c r="AB15" s="13"/>
    </row>
    <row r="16" spans="2:28" x14ac:dyDescent="0.2">
      <c r="C16" s="14" t="s">
        <v>34</v>
      </c>
      <c r="D16" s="91" t="s">
        <v>35</v>
      </c>
      <c r="E16" s="11">
        <v>0.90198685170384385</v>
      </c>
      <c r="F16" s="12">
        <v>0.68668073124300366</v>
      </c>
      <c r="G16" s="99">
        <v>0.13166295862391456</v>
      </c>
      <c r="H16" s="119">
        <v>0.99746410131991836</v>
      </c>
      <c r="I16" s="119">
        <v>0.94746410131991832</v>
      </c>
      <c r="J16" s="106">
        <v>0.63578193399699079</v>
      </c>
      <c r="K16" s="108">
        <v>0.79767154516482786</v>
      </c>
      <c r="L16" s="109">
        <v>0.45115257600868053</v>
      </c>
      <c r="M16" s="109">
        <v>5.4331489169499585E-2</v>
      </c>
      <c r="N16" s="109">
        <v>0.69889355655346053</v>
      </c>
      <c r="O16" s="92">
        <v>0</v>
      </c>
      <c r="P16" s="109">
        <v>0.50653124009449024</v>
      </c>
      <c r="Q16" s="123">
        <v>0.93907239095627482</v>
      </c>
      <c r="R16" s="163"/>
      <c r="S16" s="119">
        <v>0.72103056095427709</v>
      </c>
      <c r="T16" s="108">
        <v>0.67602698626223567</v>
      </c>
      <c r="U16" s="109">
        <v>0.3165413063839454</v>
      </c>
      <c r="V16" s="86">
        <v>8.8712470933963949E-2</v>
      </c>
      <c r="W16" s="86">
        <v>0.10062021435850028</v>
      </c>
      <c r="X16" s="86">
        <v>4.0917351098440392E-2</v>
      </c>
      <c r="Y16" s="86">
        <v>4.030619833002657E-2</v>
      </c>
      <c r="Z16" s="123">
        <v>0.19653802287987301</v>
      </c>
      <c r="AA16" s="13"/>
      <c r="AB16" s="13"/>
    </row>
    <row r="17" spans="2:28" x14ac:dyDescent="0.2">
      <c r="C17" s="14" t="s">
        <v>36</v>
      </c>
      <c r="D17" s="91" t="s">
        <v>35</v>
      </c>
      <c r="E17" s="11">
        <v>0.90018626103594224</v>
      </c>
      <c r="F17" s="12">
        <v>0.68530994527847611</v>
      </c>
      <c r="G17" s="106">
        <v>0.86489658544177894</v>
      </c>
      <c r="H17" s="106">
        <v>0.89483288466027777</v>
      </c>
      <c r="I17" s="119">
        <v>0.84483288466027773</v>
      </c>
      <c r="J17" s="99">
        <v>0.46094429676771759</v>
      </c>
      <c r="K17" s="108">
        <v>0.28396041579173498</v>
      </c>
      <c r="L17" s="109">
        <v>0.47393545869601639</v>
      </c>
      <c r="M17" s="109">
        <v>0.8037469826469188</v>
      </c>
      <c r="N17" s="92">
        <v>6.1554191602847107E-2</v>
      </c>
      <c r="O17" s="109">
        <v>0.21217380173994294</v>
      </c>
      <c r="P17" s="109">
        <v>0.5475874549826476</v>
      </c>
      <c r="Q17" s="103">
        <v>0.11660295834982459</v>
      </c>
      <c r="R17" s="163"/>
      <c r="S17" s="106">
        <v>0.36104307486232901</v>
      </c>
      <c r="T17" s="120">
        <v>5.4814302766133083E-2</v>
      </c>
      <c r="U17" s="92">
        <v>0.91014236756306077</v>
      </c>
      <c r="V17" s="109">
        <v>0.48181440579485429</v>
      </c>
      <c r="W17" s="86">
        <v>0.15033949571836111</v>
      </c>
      <c r="X17" s="109">
        <v>0.61533047236886762</v>
      </c>
      <c r="Y17" s="109">
        <v>0.6920196175957658</v>
      </c>
      <c r="Z17" s="114">
        <v>0.43877828950891895</v>
      </c>
      <c r="AA17" s="13"/>
      <c r="AB17" s="13"/>
    </row>
    <row r="18" spans="2:28" x14ac:dyDescent="0.2">
      <c r="C18" s="14" t="s">
        <v>37</v>
      </c>
      <c r="D18" s="91" t="s">
        <v>35</v>
      </c>
      <c r="E18" s="11">
        <v>0.55769655676725449</v>
      </c>
      <c r="F18" s="12">
        <v>0.4245732392764231</v>
      </c>
      <c r="G18" s="106">
        <v>0.35266190510670342</v>
      </c>
      <c r="H18" s="106">
        <v>0.52389113893778216</v>
      </c>
      <c r="I18" s="106">
        <v>0.47389113893778217</v>
      </c>
      <c r="J18" s="99">
        <v>0.48097675922075894</v>
      </c>
      <c r="K18" s="101">
        <v>4.6093734448328733E-2</v>
      </c>
      <c r="L18" s="92">
        <v>8.1163554880891442E-2</v>
      </c>
      <c r="M18" s="109">
        <v>0.83566665678530339</v>
      </c>
      <c r="N18" s="92">
        <v>0.11322764250843373</v>
      </c>
      <c r="O18" s="109">
        <v>0.16610175094162094</v>
      </c>
      <c r="P18" s="86">
        <v>0.94003137101026246</v>
      </c>
      <c r="Q18" s="114">
        <v>0.42590652765384918</v>
      </c>
      <c r="R18" s="163"/>
      <c r="S18" s="106">
        <v>0.29144525417908884</v>
      </c>
      <c r="T18" s="108">
        <v>0.76152364092827429</v>
      </c>
      <c r="U18" s="109">
        <v>6.9195212927223443E-2</v>
      </c>
      <c r="V18" s="86">
        <v>8.9023028232817117E-2</v>
      </c>
      <c r="W18" s="86">
        <v>0.18764085943956843</v>
      </c>
      <c r="X18" s="92">
        <v>1</v>
      </c>
      <c r="Y18" s="109">
        <v>0.70740717162077116</v>
      </c>
      <c r="Z18" s="103">
        <v>0.89260839833822569</v>
      </c>
      <c r="AA18" s="13"/>
      <c r="AB18" s="13"/>
    </row>
    <row r="19" spans="2:28" x14ac:dyDescent="0.2">
      <c r="C19" s="14" t="s">
        <v>38</v>
      </c>
      <c r="D19" s="91" t="s">
        <v>35</v>
      </c>
      <c r="E19" s="11">
        <v>0.54254237714377451</v>
      </c>
      <c r="F19" s="12">
        <v>0.41303639356123101</v>
      </c>
      <c r="G19" s="106">
        <v>0.65805272043809204</v>
      </c>
      <c r="H19" s="99">
        <v>0.20772091231980511</v>
      </c>
      <c r="I19" s="99">
        <v>0.15772091231980512</v>
      </c>
      <c r="J19" s="119">
        <v>0.88625270028697567</v>
      </c>
      <c r="K19" s="120">
        <v>0.86419487909267645</v>
      </c>
      <c r="L19" s="109">
        <v>0.66033545355713652</v>
      </c>
      <c r="M19" s="92">
        <v>0.36651885994380923</v>
      </c>
      <c r="N19" s="86">
        <v>1</v>
      </c>
      <c r="O19" s="109">
        <v>0.21430296209226474</v>
      </c>
      <c r="P19" s="109">
        <v>0.81968866994753797</v>
      </c>
      <c r="Q19" s="123">
        <v>0.88083905091388015</v>
      </c>
      <c r="R19" s="163"/>
      <c r="S19" s="106">
        <v>0.15543472244147694</v>
      </c>
      <c r="T19" s="108">
        <v>0.93030683560053229</v>
      </c>
      <c r="U19" s="109">
        <v>0.74452891201547533</v>
      </c>
      <c r="V19" s="109">
        <v>0.7457555441008259</v>
      </c>
      <c r="W19" s="92">
        <v>1</v>
      </c>
      <c r="X19" s="109">
        <v>0.41484039565163222</v>
      </c>
      <c r="Y19" s="86">
        <v>0.1207149199262131</v>
      </c>
      <c r="Z19" s="114">
        <v>0.46290485263629427</v>
      </c>
      <c r="AA19" s="13"/>
      <c r="AB19" s="13"/>
    </row>
    <row r="20" spans="2:28" x14ac:dyDescent="0.2">
      <c r="C20" s="14" t="s">
        <v>39</v>
      </c>
      <c r="D20" s="91" t="s">
        <v>35</v>
      </c>
      <c r="E20" s="11">
        <v>0.53122437019825519</v>
      </c>
      <c r="F20" s="12">
        <v>0.40442001819957063</v>
      </c>
      <c r="G20" s="119">
        <v>1</v>
      </c>
      <c r="H20" s="99">
        <v>3.8804774382257941E-2</v>
      </c>
      <c r="I20" s="99">
        <v>0.01</v>
      </c>
      <c r="J20" s="106">
        <v>0.74926995346746927</v>
      </c>
      <c r="K20" s="108">
        <v>0.59857472928080124</v>
      </c>
      <c r="L20" s="109">
        <v>0.6638412501023393</v>
      </c>
      <c r="M20" s="109">
        <v>0.80643971461972452</v>
      </c>
      <c r="N20" s="109">
        <v>0.52036545695828096</v>
      </c>
      <c r="O20" s="109">
        <v>0.38007844763609211</v>
      </c>
      <c r="P20" s="109">
        <v>0.4540736155686701</v>
      </c>
      <c r="Q20" s="114">
        <v>0.63969072860749687</v>
      </c>
      <c r="R20" s="163"/>
      <c r="S20" s="106">
        <v>0.22402536314812582</v>
      </c>
      <c r="T20" s="108">
        <v>0.42229673425089137</v>
      </c>
      <c r="U20" s="109">
        <v>0.78787702051068131</v>
      </c>
      <c r="V20" s="86">
        <v>9.0352983370774935E-4</v>
      </c>
      <c r="W20" s="86">
        <v>0.12417483856722336</v>
      </c>
      <c r="X20" s="92">
        <v>0.99968839149566602</v>
      </c>
      <c r="Y20" s="109">
        <v>0.86375679188306531</v>
      </c>
      <c r="Z20" s="103">
        <v>0.86146469983732854</v>
      </c>
      <c r="AA20" s="13"/>
      <c r="AB20" s="13"/>
    </row>
    <row r="21" spans="2:28" x14ac:dyDescent="0.2">
      <c r="C21" s="14" t="s">
        <v>40</v>
      </c>
      <c r="D21" s="91" t="s">
        <v>35</v>
      </c>
      <c r="E21" s="11">
        <v>0.41701083946525752</v>
      </c>
      <c r="F21" s="12">
        <v>0.31746949264209717</v>
      </c>
      <c r="G21" s="99">
        <v>0.1987002388721211</v>
      </c>
      <c r="H21" s="99">
        <v>0.20343432260521752</v>
      </c>
      <c r="I21" s="99">
        <v>0.1534343226052175</v>
      </c>
      <c r="J21" s="106">
        <v>0.88153921773208688</v>
      </c>
      <c r="K21" s="108">
        <v>0.44397071747824679</v>
      </c>
      <c r="L21" s="109">
        <v>0.73638277123767804</v>
      </c>
      <c r="M21" s="109">
        <v>0.91683938319905611</v>
      </c>
      <c r="N21" s="109">
        <v>0.75816566247101536</v>
      </c>
      <c r="O21" s="109">
        <v>0.52606410642867174</v>
      </c>
      <c r="P21" s="86">
        <v>0.97036692369927258</v>
      </c>
      <c r="Q21" s="114">
        <v>0.42853052323587904</v>
      </c>
      <c r="R21" s="163"/>
      <c r="S21" s="106">
        <v>0.15023936139584282</v>
      </c>
      <c r="T21" s="108">
        <v>0.97066293568621054</v>
      </c>
      <c r="U21" s="109">
        <v>0.34883392745131436</v>
      </c>
      <c r="V21" s="109">
        <v>0.16539193113203951</v>
      </c>
      <c r="W21" s="92">
        <v>0.96069987595540185</v>
      </c>
      <c r="X21" s="92">
        <v>0.88969592967434574</v>
      </c>
      <c r="Y21" s="109">
        <v>0.71490655880405896</v>
      </c>
      <c r="Z21" s="114">
        <v>0.39604418910888745</v>
      </c>
      <c r="AA21" s="13"/>
      <c r="AB21" s="13"/>
    </row>
    <row r="22" spans="2:28" ht="17" thickBot="1" x14ac:dyDescent="0.25">
      <c r="C22" s="14" t="s">
        <v>41</v>
      </c>
      <c r="D22" s="91" t="s">
        <v>35</v>
      </c>
      <c r="E22" s="11">
        <v>0.41003522822393612</v>
      </c>
      <c r="F22" s="12">
        <v>0.31215897418053734</v>
      </c>
      <c r="G22" s="107">
        <v>0.3440812341941083</v>
      </c>
      <c r="H22" s="100">
        <v>7.6101218753152261E-2</v>
      </c>
      <c r="I22" s="100">
        <v>2.6101218753152258E-2</v>
      </c>
      <c r="J22" s="107">
        <v>0.86164716618308868</v>
      </c>
      <c r="K22" s="112">
        <v>0.49448330638498073</v>
      </c>
      <c r="L22" s="113">
        <v>0.46074383805160501</v>
      </c>
      <c r="M22" s="102">
        <v>1</v>
      </c>
      <c r="N22" s="113">
        <v>0.56639782689624973</v>
      </c>
      <c r="O22" s="113">
        <v>0.54750605070944913</v>
      </c>
      <c r="P22" s="113">
        <v>0.86517723204414021</v>
      </c>
      <c r="Q22" s="115">
        <v>0.73814326503536676</v>
      </c>
      <c r="R22" s="164"/>
      <c r="S22" s="107">
        <v>0.25286403301918536</v>
      </c>
      <c r="T22" s="124">
        <v>5.6650770844047724E-2</v>
      </c>
      <c r="U22" s="113">
        <v>0.19161564651077179</v>
      </c>
      <c r="V22" s="113">
        <v>0.70192803138370941</v>
      </c>
      <c r="W22" s="113">
        <v>0.6749415492831301</v>
      </c>
      <c r="X22" s="113">
        <v>0.37184424477434608</v>
      </c>
      <c r="Y22" s="113">
        <v>0.91228807947968271</v>
      </c>
      <c r="Z22" s="105">
        <v>1</v>
      </c>
      <c r="AA22" s="13"/>
      <c r="AB22" s="13"/>
    </row>
    <row r="23" spans="2:28" x14ac:dyDescent="0.2">
      <c r="F23" s="13" t="s">
        <v>42</v>
      </c>
      <c r="G23"/>
      <c r="H23" s="15"/>
      <c r="J23" s="13" t="s">
        <v>42</v>
      </c>
    </row>
    <row r="24" spans="2:28" x14ac:dyDescent="0.2">
      <c r="H24" s="36"/>
      <c r="I24" s="36"/>
    </row>
    <row r="25" spans="2:28" x14ac:dyDescent="0.2">
      <c r="B25" s="131" t="s">
        <v>144</v>
      </c>
      <c r="C25" s="131"/>
      <c r="D25" s="131"/>
      <c r="E25" s="131"/>
      <c r="F25" s="131"/>
      <c r="G25" s="131"/>
      <c r="H25" s="131"/>
      <c r="I25" s="131"/>
      <c r="J25" s="131"/>
      <c r="K25" s="131"/>
      <c r="L25" s="131"/>
      <c r="M25" s="131"/>
      <c r="N25" s="131"/>
      <c r="O25" s="131"/>
      <c r="P25" s="131"/>
    </row>
    <row r="26" spans="2:28" x14ac:dyDescent="0.2">
      <c r="H26" s="61"/>
      <c r="I26" s="61"/>
      <c r="J26" s="36"/>
      <c r="K26" s="36"/>
      <c r="L26" s="36"/>
      <c r="M26" s="36"/>
      <c r="N26" s="36"/>
      <c r="O26" s="36"/>
      <c r="P26" s="36"/>
    </row>
    <row r="27" spans="2:28" x14ac:dyDescent="0.2">
      <c r="B27" t="s">
        <v>99</v>
      </c>
      <c r="H27" s="61"/>
      <c r="I27" s="61"/>
      <c r="J27" s="36"/>
      <c r="K27" s="36"/>
      <c r="L27" s="36"/>
      <c r="M27" s="36"/>
      <c r="N27" s="36"/>
      <c r="O27" s="36"/>
      <c r="P27" s="36"/>
    </row>
    <row r="28" spans="2:28" x14ac:dyDescent="0.2">
      <c r="H28" s="63"/>
      <c r="I28" s="63"/>
      <c r="J28" s="36"/>
      <c r="K28" s="36"/>
      <c r="L28" s="36"/>
      <c r="M28" s="36"/>
      <c r="N28" s="36"/>
      <c r="O28" s="36"/>
      <c r="P28" s="36"/>
    </row>
    <row r="29" spans="2:28" x14ac:dyDescent="0.2">
      <c r="B29" t="s">
        <v>145</v>
      </c>
      <c r="H29" s="62"/>
      <c r="I29" s="62"/>
      <c r="J29" s="62"/>
      <c r="K29" s="62"/>
      <c r="L29" s="62"/>
      <c r="M29" s="62"/>
      <c r="N29" s="36"/>
      <c r="O29" s="36"/>
      <c r="P29" s="36"/>
    </row>
    <row r="30" spans="2:28" x14ac:dyDescent="0.2">
      <c r="B30" t="s">
        <v>146</v>
      </c>
    </row>
    <row r="31" spans="2:28" x14ac:dyDescent="0.2">
      <c r="B31" s="65" t="s">
        <v>212</v>
      </c>
    </row>
    <row r="32" spans="2:28" x14ac:dyDescent="0.2">
      <c r="B32" s="65" t="s">
        <v>42</v>
      </c>
    </row>
    <row r="33" spans="2:4" x14ac:dyDescent="0.2">
      <c r="B33" s="65" t="s">
        <v>147</v>
      </c>
    </row>
    <row r="34" spans="2:4" x14ac:dyDescent="0.2">
      <c r="B34" s="65" t="s">
        <v>148</v>
      </c>
    </row>
    <row r="35" spans="2:4" x14ac:dyDescent="0.2">
      <c r="B35" s="65" t="s">
        <v>149</v>
      </c>
    </row>
    <row r="36" spans="2:4" x14ac:dyDescent="0.2">
      <c r="B36" s="65" t="s">
        <v>150</v>
      </c>
    </row>
    <row r="37" spans="2:4" x14ac:dyDescent="0.2">
      <c r="B37" s="65" t="s">
        <v>151</v>
      </c>
    </row>
    <row r="39" spans="2:4" x14ac:dyDescent="0.2">
      <c r="B39" s="84" t="s">
        <v>203</v>
      </c>
    </row>
    <row r="40" spans="2:4" ht="17" thickBot="1" x14ac:dyDescent="0.25"/>
    <row r="41" spans="2:4" ht="52" thickBot="1" x14ac:dyDescent="0.25">
      <c r="B41" s="94" t="s">
        <v>197</v>
      </c>
      <c r="C41" s="95" t="s">
        <v>198</v>
      </c>
      <c r="D41" s="95" t="s">
        <v>199</v>
      </c>
    </row>
    <row r="42" spans="2:4" ht="103" thickBot="1" x14ac:dyDescent="0.25">
      <c r="B42" s="96" t="s">
        <v>206</v>
      </c>
      <c r="C42" s="97" t="s">
        <v>200</v>
      </c>
      <c r="D42" s="98" t="s">
        <v>207</v>
      </c>
    </row>
    <row r="43" spans="2:4" ht="69" thickBot="1" x14ac:dyDescent="0.25">
      <c r="B43" s="96" t="s">
        <v>208</v>
      </c>
      <c r="C43" s="97" t="s">
        <v>201</v>
      </c>
      <c r="D43" s="98" t="s">
        <v>209</v>
      </c>
    </row>
    <row r="44" spans="2:4" ht="52" thickBot="1" x14ac:dyDescent="0.25">
      <c r="B44" s="96" t="s">
        <v>210</v>
      </c>
      <c r="C44" s="97" t="s">
        <v>202</v>
      </c>
      <c r="D44" s="98" t="s">
        <v>211</v>
      </c>
    </row>
  </sheetData>
  <mergeCells count="13">
    <mergeCell ref="B2:P2"/>
    <mergeCell ref="I5:I7"/>
    <mergeCell ref="J5:Q6"/>
    <mergeCell ref="R5:R22"/>
    <mergeCell ref="S5:Z6"/>
    <mergeCell ref="B25:P25"/>
    <mergeCell ref="C4:C7"/>
    <mergeCell ref="D4:D7"/>
    <mergeCell ref="E4:E7"/>
    <mergeCell ref="F4:F7"/>
    <mergeCell ref="G4:G7"/>
    <mergeCell ref="H4:H7"/>
    <mergeCell ref="J4:Z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640FE-A88A-8F4C-9B70-FE92CC8AAD4D}">
  <dimension ref="B2:P32"/>
  <sheetViews>
    <sheetView workbookViewId="0">
      <selection activeCell="B10" sqref="B10"/>
    </sheetView>
  </sheetViews>
  <sheetFormatPr baseColWidth="10" defaultRowHeight="16" x14ac:dyDescent="0.2"/>
  <cols>
    <col min="1" max="1" width="10.83203125" style="70"/>
    <col min="2" max="2" width="24" style="70" customWidth="1"/>
    <col min="3" max="16384" width="10.83203125" style="70"/>
  </cols>
  <sheetData>
    <row r="2" spans="2:16" x14ac:dyDescent="0.2">
      <c r="B2" s="131" t="s">
        <v>154</v>
      </c>
      <c r="C2" s="132"/>
      <c r="D2" s="132"/>
      <c r="E2" s="132"/>
      <c r="F2" s="132"/>
      <c r="G2" s="132"/>
      <c r="H2" s="132"/>
      <c r="I2" s="132"/>
      <c r="J2" s="132"/>
      <c r="K2" s="132"/>
      <c r="L2" s="132"/>
      <c r="M2" s="132"/>
      <c r="N2" s="132"/>
      <c r="O2" s="132"/>
      <c r="P2" s="132"/>
    </row>
    <row r="4" spans="2:16" x14ac:dyDescent="0.2">
      <c r="B4" s="70" t="s">
        <v>170</v>
      </c>
    </row>
    <row r="5" spans="2:16" x14ac:dyDescent="0.2">
      <c r="B5" s="70" t="s">
        <v>171</v>
      </c>
    </row>
    <row r="6" spans="2:16" x14ac:dyDescent="0.2">
      <c r="B6" s="70" t="s">
        <v>193</v>
      </c>
    </row>
    <row r="7" spans="2:16" x14ac:dyDescent="0.2">
      <c r="B7" s="70" t="s">
        <v>194</v>
      </c>
    </row>
    <row r="9" spans="2:16" x14ac:dyDescent="0.2">
      <c r="B9" s="70" t="s">
        <v>195</v>
      </c>
    </row>
    <row r="10" spans="2:16" x14ac:dyDescent="0.2">
      <c r="B10" s="70" t="s">
        <v>172</v>
      </c>
    </row>
    <row r="11" spans="2:16" ht="17" thickBot="1" x14ac:dyDescent="0.25">
      <c r="B11" s="71" t="s">
        <v>42</v>
      </c>
    </row>
    <row r="12" spans="2:16" ht="17" thickBot="1" x14ac:dyDescent="0.25">
      <c r="B12" s="133" t="s">
        <v>155</v>
      </c>
      <c r="C12" s="134"/>
      <c r="D12" s="134"/>
      <c r="E12" s="134"/>
      <c r="F12" s="134"/>
      <c r="G12" s="134"/>
      <c r="H12" s="134"/>
      <c r="I12" s="135"/>
    </row>
    <row r="13" spans="2:16" ht="21" customHeight="1" thickBot="1" x14ac:dyDescent="0.25">
      <c r="B13" s="136" t="s">
        <v>156</v>
      </c>
      <c r="C13" s="138" t="s">
        <v>157</v>
      </c>
      <c r="D13" s="139"/>
      <c r="E13" s="139"/>
      <c r="F13" s="139"/>
      <c r="G13" s="140"/>
      <c r="H13" s="136" t="s">
        <v>158</v>
      </c>
      <c r="I13" s="136" t="s">
        <v>136</v>
      </c>
    </row>
    <row r="14" spans="2:16" ht="35" thickBot="1" x14ac:dyDescent="0.25">
      <c r="B14" s="137"/>
      <c r="C14" s="72" t="s">
        <v>159</v>
      </c>
      <c r="D14" s="72" t="s">
        <v>160</v>
      </c>
      <c r="E14" s="72" t="s">
        <v>161</v>
      </c>
      <c r="F14" s="72" t="s">
        <v>162</v>
      </c>
      <c r="G14" s="72" t="s">
        <v>163</v>
      </c>
      <c r="H14" s="137"/>
      <c r="I14" s="137"/>
    </row>
    <row r="15" spans="2:16" ht="86" thickBot="1" x14ac:dyDescent="0.25">
      <c r="B15" s="73" t="s">
        <v>182</v>
      </c>
      <c r="C15" s="74" t="s">
        <v>164</v>
      </c>
      <c r="D15" s="74" t="s">
        <v>165</v>
      </c>
      <c r="E15" s="74">
        <v>3</v>
      </c>
      <c r="F15" s="74">
        <v>0</v>
      </c>
      <c r="G15" s="74">
        <v>0</v>
      </c>
      <c r="H15" s="74" t="s">
        <v>166</v>
      </c>
      <c r="I15" s="74">
        <v>4.3</v>
      </c>
    </row>
    <row r="16" spans="2:16" ht="35" thickBot="1" x14ac:dyDescent="0.25">
      <c r="B16" s="75" t="s">
        <v>167</v>
      </c>
      <c r="C16" s="74" t="s">
        <v>42</v>
      </c>
      <c r="D16" s="74" t="s">
        <v>42</v>
      </c>
      <c r="E16" s="74" t="s">
        <v>42</v>
      </c>
      <c r="F16" s="74" t="s">
        <v>42</v>
      </c>
      <c r="G16" s="74" t="s">
        <v>42</v>
      </c>
      <c r="H16" s="74" t="s">
        <v>42</v>
      </c>
      <c r="I16" s="74" t="s">
        <v>42</v>
      </c>
    </row>
    <row r="17" spans="2:11" ht="68" x14ac:dyDescent="0.2">
      <c r="B17" s="76" t="s">
        <v>183</v>
      </c>
      <c r="C17" s="129" t="s">
        <v>42</v>
      </c>
      <c r="D17" s="129" t="s">
        <v>42</v>
      </c>
      <c r="E17" s="129" t="s">
        <v>42</v>
      </c>
      <c r="F17" s="129" t="s">
        <v>42</v>
      </c>
      <c r="G17" s="129" t="s">
        <v>42</v>
      </c>
      <c r="H17" s="129" t="s">
        <v>42</v>
      </c>
      <c r="I17" s="129" t="s">
        <v>42</v>
      </c>
    </row>
    <row r="18" spans="2:11" ht="69" thickBot="1" x14ac:dyDescent="0.25">
      <c r="B18" s="77" t="s">
        <v>184</v>
      </c>
      <c r="C18" s="130"/>
      <c r="D18" s="130"/>
      <c r="E18" s="130"/>
      <c r="F18" s="130"/>
      <c r="G18" s="130"/>
      <c r="H18" s="130"/>
      <c r="I18" s="130"/>
    </row>
    <row r="19" spans="2:11" ht="35" thickBot="1" x14ac:dyDescent="0.25">
      <c r="B19" s="75" t="s">
        <v>169</v>
      </c>
      <c r="C19" s="78" t="s">
        <v>42</v>
      </c>
      <c r="D19" s="78" t="s">
        <v>42</v>
      </c>
      <c r="E19" s="78" t="s">
        <v>42</v>
      </c>
      <c r="F19" s="78" t="s">
        <v>42</v>
      </c>
      <c r="G19" s="78" t="s">
        <v>42</v>
      </c>
      <c r="H19" s="78" t="s">
        <v>42</v>
      </c>
      <c r="I19" s="78" t="s">
        <v>42</v>
      </c>
    </row>
    <row r="20" spans="2:11" ht="18" thickBot="1" x14ac:dyDescent="0.25">
      <c r="B20" s="79" t="s">
        <v>185</v>
      </c>
      <c r="C20" s="78" t="s">
        <v>42</v>
      </c>
      <c r="D20" s="78" t="s">
        <v>42</v>
      </c>
      <c r="E20" s="78" t="s">
        <v>42</v>
      </c>
      <c r="F20" s="78" t="s">
        <v>42</v>
      </c>
      <c r="G20" s="78" t="s">
        <v>42</v>
      </c>
      <c r="H20" s="78" t="s">
        <v>42</v>
      </c>
      <c r="I20" s="78" t="s">
        <v>42</v>
      </c>
    </row>
    <row r="21" spans="2:11" ht="120" thickBot="1" x14ac:dyDescent="0.25">
      <c r="B21" s="73" t="s">
        <v>186</v>
      </c>
      <c r="C21" s="78" t="s">
        <v>42</v>
      </c>
      <c r="D21" s="78" t="s">
        <v>42</v>
      </c>
      <c r="E21" s="78" t="s">
        <v>42</v>
      </c>
      <c r="F21" s="78" t="s">
        <v>42</v>
      </c>
      <c r="G21" s="78" t="s">
        <v>42</v>
      </c>
      <c r="H21" s="78" t="s">
        <v>42</v>
      </c>
      <c r="I21" s="78" t="s">
        <v>42</v>
      </c>
      <c r="K21" s="80" t="s">
        <v>42</v>
      </c>
    </row>
    <row r="22" spans="2:11" ht="34" x14ac:dyDescent="0.2">
      <c r="B22" s="81" t="s">
        <v>168</v>
      </c>
      <c r="C22" s="129" t="s">
        <v>42</v>
      </c>
      <c r="D22" s="129" t="s">
        <v>42</v>
      </c>
      <c r="E22" s="129" t="s">
        <v>42</v>
      </c>
      <c r="F22" s="129" t="s">
        <v>42</v>
      </c>
      <c r="G22" s="129" t="s">
        <v>42</v>
      </c>
      <c r="H22" s="129" t="s">
        <v>42</v>
      </c>
      <c r="I22" s="129" t="s">
        <v>42</v>
      </c>
    </row>
    <row r="23" spans="2:11" ht="86" thickBot="1" x14ac:dyDescent="0.25">
      <c r="B23" s="77" t="s">
        <v>187</v>
      </c>
      <c r="C23" s="130"/>
      <c r="D23" s="130"/>
      <c r="E23" s="130"/>
      <c r="F23" s="130"/>
      <c r="G23" s="130"/>
      <c r="H23" s="130"/>
      <c r="I23" s="130"/>
    </row>
    <row r="24" spans="2:11" ht="85" x14ac:dyDescent="0.2">
      <c r="B24" s="76" t="s">
        <v>188</v>
      </c>
      <c r="C24" s="129" t="s">
        <v>42</v>
      </c>
      <c r="D24" s="129" t="s">
        <v>42</v>
      </c>
      <c r="E24" s="129" t="s">
        <v>42</v>
      </c>
      <c r="F24" s="129" t="s">
        <v>42</v>
      </c>
      <c r="G24" s="129" t="s">
        <v>42</v>
      </c>
      <c r="H24" s="129" t="s">
        <v>42</v>
      </c>
      <c r="I24" s="129" t="s">
        <v>42</v>
      </c>
    </row>
    <row r="25" spans="2:11" ht="120" thickBot="1" x14ac:dyDescent="0.25">
      <c r="B25" s="77" t="s">
        <v>189</v>
      </c>
      <c r="C25" s="130"/>
      <c r="D25" s="130"/>
      <c r="E25" s="130"/>
      <c r="F25" s="130"/>
      <c r="G25" s="130"/>
      <c r="H25" s="130"/>
      <c r="I25" s="130"/>
    </row>
    <row r="26" spans="2:11" ht="35" thickBot="1" x14ac:dyDescent="0.25">
      <c r="B26" s="75" t="s">
        <v>169</v>
      </c>
      <c r="C26" s="78" t="s">
        <v>42</v>
      </c>
      <c r="D26" s="78" t="s">
        <v>42</v>
      </c>
      <c r="E26" s="78" t="s">
        <v>42</v>
      </c>
      <c r="F26" s="78" t="s">
        <v>42</v>
      </c>
      <c r="G26" s="78" t="s">
        <v>42</v>
      </c>
      <c r="H26" s="78" t="s">
        <v>42</v>
      </c>
      <c r="I26" s="78" t="s">
        <v>42</v>
      </c>
    </row>
    <row r="27" spans="2:11" ht="51" x14ac:dyDescent="0.2">
      <c r="B27" s="82" t="s">
        <v>190</v>
      </c>
      <c r="C27" s="129" t="s">
        <v>42</v>
      </c>
      <c r="D27" s="129" t="s">
        <v>42</v>
      </c>
      <c r="E27" s="129" t="s">
        <v>42</v>
      </c>
      <c r="F27" s="129" t="s">
        <v>42</v>
      </c>
      <c r="G27" s="129" t="s">
        <v>42</v>
      </c>
      <c r="H27" s="129" t="s">
        <v>42</v>
      </c>
      <c r="I27" s="129" t="s">
        <v>42</v>
      </c>
    </row>
    <row r="28" spans="2:11" ht="120" thickBot="1" x14ac:dyDescent="0.25">
      <c r="B28" s="77" t="s">
        <v>191</v>
      </c>
      <c r="C28" s="130"/>
      <c r="D28" s="130"/>
      <c r="E28" s="130"/>
      <c r="F28" s="130"/>
      <c r="G28" s="130"/>
      <c r="H28" s="130"/>
      <c r="I28" s="130"/>
    </row>
    <row r="29" spans="2:11" ht="35" thickBot="1" x14ac:dyDescent="0.25">
      <c r="B29" s="75" t="s">
        <v>169</v>
      </c>
      <c r="C29" s="78" t="s">
        <v>42</v>
      </c>
      <c r="D29" s="78" t="s">
        <v>42</v>
      </c>
      <c r="E29" s="78" t="s">
        <v>42</v>
      </c>
      <c r="F29" s="78" t="s">
        <v>42</v>
      </c>
      <c r="G29" s="78" t="s">
        <v>42</v>
      </c>
      <c r="H29" s="78" t="s">
        <v>42</v>
      </c>
      <c r="I29" s="78" t="s">
        <v>42</v>
      </c>
    </row>
    <row r="30" spans="2:11" ht="68" x14ac:dyDescent="0.2">
      <c r="B30" s="83" t="s">
        <v>192</v>
      </c>
      <c r="C30" s="129" t="s">
        <v>42</v>
      </c>
      <c r="D30" s="129" t="s">
        <v>42</v>
      </c>
      <c r="E30" s="129" t="s">
        <v>42</v>
      </c>
      <c r="F30" s="129" t="s">
        <v>42</v>
      </c>
      <c r="G30" s="129" t="s">
        <v>42</v>
      </c>
      <c r="H30" s="129" t="s">
        <v>42</v>
      </c>
      <c r="I30" s="129" t="s">
        <v>42</v>
      </c>
    </row>
    <row r="31" spans="2:11" ht="69" thickBot="1" x14ac:dyDescent="0.25">
      <c r="B31" s="77" t="s">
        <v>184</v>
      </c>
      <c r="C31" s="130"/>
      <c r="D31" s="130"/>
      <c r="E31" s="130"/>
      <c r="F31" s="130"/>
      <c r="G31" s="130"/>
      <c r="H31" s="130"/>
      <c r="I31" s="130"/>
    </row>
    <row r="32" spans="2:11" ht="35" thickBot="1" x14ac:dyDescent="0.25">
      <c r="B32" s="75" t="s">
        <v>169</v>
      </c>
      <c r="C32" s="78" t="s">
        <v>42</v>
      </c>
      <c r="D32" s="78" t="s">
        <v>42</v>
      </c>
      <c r="E32" s="78" t="s">
        <v>42</v>
      </c>
      <c r="F32" s="78" t="s">
        <v>42</v>
      </c>
      <c r="G32" s="78" t="s">
        <v>42</v>
      </c>
      <c r="H32" s="78" t="s">
        <v>42</v>
      </c>
      <c r="I32" s="78" t="s">
        <v>42</v>
      </c>
    </row>
  </sheetData>
  <mergeCells count="41">
    <mergeCell ref="E22:E23"/>
    <mergeCell ref="F22:F23"/>
    <mergeCell ref="G22:G23"/>
    <mergeCell ref="B2:P2"/>
    <mergeCell ref="B12:I12"/>
    <mergeCell ref="B13:B14"/>
    <mergeCell ref="C13:G13"/>
    <mergeCell ref="H13:H14"/>
    <mergeCell ref="I13:I14"/>
    <mergeCell ref="H22:H23"/>
    <mergeCell ref="I22:I23"/>
    <mergeCell ref="I27:I28"/>
    <mergeCell ref="C24:C25"/>
    <mergeCell ref="D24:D25"/>
    <mergeCell ref="E24:E25"/>
    <mergeCell ref="F24:F25"/>
    <mergeCell ref="G24:G25"/>
    <mergeCell ref="H24:H25"/>
    <mergeCell ref="D27:D28"/>
    <mergeCell ref="E27:E28"/>
    <mergeCell ref="F27:F28"/>
    <mergeCell ref="G27:G28"/>
    <mergeCell ref="H27:H28"/>
    <mergeCell ref="C22:C23"/>
    <mergeCell ref="D22:D23"/>
    <mergeCell ref="I30:I31"/>
    <mergeCell ref="C17:C18"/>
    <mergeCell ref="D17:D18"/>
    <mergeCell ref="E17:E18"/>
    <mergeCell ref="F17:F18"/>
    <mergeCell ref="G17:G18"/>
    <mergeCell ref="H17:H18"/>
    <mergeCell ref="I17:I18"/>
    <mergeCell ref="C30:C31"/>
    <mergeCell ref="D30:D31"/>
    <mergeCell ref="E30:E31"/>
    <mergeCell ref="F30:F31"/>
    <mergeCell ref="G30:G31"/>
    <mergeCell ref="H30:H31"/>
    <mergeCell ref="I24:I25"/>
    <mergeCell ref="C27:C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4FB85-852F-534B-9F21-B3FF6EC645CC}">
  <dimension ref="B1:N42"/>
  <sheetViews>
    <sheetView workbookViewId="0">
      <selection activeCell="G27" sqref="G27"/>
    </sheetView>
  </sheetViews>
  <sheetFormatPr baseColWidth="10" defaultRowHeight="16" x14ac:dyDescent="0.2"/>
  <cols>
    <col min="2" max="2" width="19.1640625" customWidth="1"/>
    <col min="3" max="3" width="21.5" customWidth="1"/>
    <col min="4" max="5" width="9.1640625" customWidth="1"/>
    <col min="6" max="6" width="12.6640625" bestFit="1" customWidth="1"/>
    <col min="7" max="7" width="12.6640625" style="15" bestFit="1" customWidth="1"/>
    <col min="8" max="8" width="12.5" bestFit="1" customWidth="1"/>
    <col min="9" max="9" width="12.6640625" bestFit="1" customWidth="1"/>
    <col min="10" max="10" width="13" customWidth="1"/>
    <col min="12" max="12" width="31.33203125" customWidth="1"/>
    <col min="13" max="13" width="48.83203125" customWidth="1"/>
    <col min="14" max="14" width="13.1640625" customWidth="1"/>
  </cols>
  <sheetData>
    <row r="1" spans="2:11" x14ac:dyDescent="0.2">
      <c r="F1" s="1"/>
      <c r="G1" s="1"/>
      <c r="H1" s="1"/>
      <c r="I1" s="1"/>
    </row>
    <row r="2" spans="2:11" ht="26" x14ac:dyDescent="0.3">
      <c r="B2" s="141" t="s">
        <v>196</v>
      </c>
      <c r="C2" s="142"/>
      <c r="D2" s="142"/>
      <c r="E2" s="142"/>
      <c r="F2" s="142"/>
      <c r="G2" s="142"/>
      <c r="H2" s="142"/>
      <c r="I2" s="142"/>
      <c r="J2" s="142"/>
      <c r="K2" s="142"/>
    </row>
    <row r="3" spans="2:11" ht="17" thickBot="1" x14ac:dyDescent="0.25">
      <c r="F3" s="1"/>
      <c r="G3" s="1"/>
      <c r="H3" s="1"/>
      <c r="I3" s="1"/>
    </row>
    <row r="4" spans="2:11" ht="17" customHeight="1" thickBot="1" x14ac:dyDescent="0.25">
      <c r="C4" s="143" t="s">
        <v>0</v>
      </c>
      <c r="D4" s="145" t="s">
        <v>152</v>
      </c>
      <c r="E4" s="145" t="s">
        <v>136</v>
      </c>
      <c r="F4" s="147" t="s">
        <v>4</v>
      </c>
      <c r="G4" s="147" t="s">
        <v>5</v>
      </c>
      <c r="H4" s="149" t="s">
        <v>173</v>
      </c>
      <c r="I4" s="150"/>
      <c r="J4" s="151"/>
    </row>
    <row r="5" spans="2:11" ht="56" customHeight="1" thickBot="1" x14ac:dyDescent="0.25">
      <c r="C5" s="144"/>
      <c r="D5" s="146"/>
      <c r="E5" s="144"/>
      <c r="F5" s="148"/>
      <c r="G5" s="148"/>
      <c r="H5" s="67" t="s">
        <v>7</v>
      </c>
      <c r="I5" s="68" t="s">
        <v>153</v>
      </c>
      <c r="J5" s="68" t="s">
        <v>9</v>
      </c>
    </row>
    <row r="6" spans="2:11" x14ac:dyDescent="0.2">
      <c r="C6" s="10" t="s">
        <v>24</v>
      </c>
      <c r="D6" s="85" t="s">
        <v>25</v>
      </c>
      <c r="E6" s="40">
        <f>AVERAGE(F6:J6)</f>
        <v>4.5200000000000005</v>
      </c>
      <c r="F6" s="85">
        <v>4.92</v>
      </c>
      <c r="G6" s="85">
        <v>4.92</v>
      </c>
      <c r="H6" s="85">
        <v>4.92</v>
      </c>
      <c r="I6" s="85">
        <v>4.92</v>
      </c>
      <c r="J6" s="90">
        <v>2.92</v>
      </c>
    </row>
    <row r="7" spans="2:11" x14ac:dyDescent="0.2">
      <c r="C7" s="14" t="s">
        <v>26</v>
      </c>
      <c r="D7" s="85" t="s">
        <v>25</v>
      </c>
      <c r="E7" s="40">
        <f t="shared" ref="E7:E20" si="0">AVERAGE(F7:J7)</f>
        <v>3.7279999999999993</v>
      </c>
      <c r="F7" s="87">
        <v>3.84</v>
      </c>
      <c r="G7" s="86">
        <v>4.97</v>
      </c>
      <c r="H7" s="86">
        <v>4.93</v>
      </c>
      <c r="I7" s="69">
        <v>1.93</v>
      </c>
      <c r="J7" s="89">
        <v>2.97</v>
      </c>
    </row>
    <row r="8" spans="2:11" x14ac:dyDescent="0.2">
      <c r="C8" s="14" t="s">
        <v>27</v>
      </c>
      <c r="D8" s="85" t="s">
        <v>25</v>
      </c>
      <c r="E8" s="40">
        <f t="shared" si="0"/>
        <v>3.7060000000000004</v>
      </c>
      <c r="F8" s="87">
        <v>3.97</v>
      </c>
      <c r="G8" s="87">
        <v>3.88</v>
      </c>
      <c r="H8" s="87">
        <v>3.88</v>
      </c>
      <c r="I8" s="86">
        <v>4.88</v>
      </c>
      <c r="J8" s="69">
        <v>1.92</v>
      </c>
    </row>
    <row r="9" spans="2:11" x14ac:dyDescent="0.2">
      <c r="C9" s="14" t="s">
        <v>29</v>
      </c>
      <c r="D9" s="85" t="s">
        <v>25</v>
      </c>
      <c r="E9" s="40">
        <f t="shared" si="0"/>
        <v>3.71</v>
      </c>
      <c r="F9" s="89">
        <v>2.91</v>
      </c>
      <c r="G9" s="87">
        <v>3.91</v>
      </c>
      <c r="H9" s="87">
        <v>3.91</v>
      </c>
      <c r="I9" s="87">
        <v>3.91</v>
      </c>
      <c r="J9" s="87">
        <v>3.91</v>
      </c>
    </row>
    <row r="10" spans="2:11" x14ac:dyDescent="0.2">
      <c r="C10" s="14" t="s">
        <v>30</v>
      </c>
      <c r="D10" s="85" t="s">
        <v>25</v>
      </c>
      <c r="E10" s="40">
        <f t="shared" si="0"/>
        <v>3.35</v>
      </c>
      <c r="F10" s="69">
        <v>1.95</v>
      </c>
      <c r="G10" s="87">
        <v>3.95</v>
      </c>
      <c r="H10" s="87">
        <v>3.95</v>
      </c>
      <c r="I10" s="69">
        <v>1.95</v>
      </c>
      <c r="J10" s="86">
        <v>4.95</v>
      </c>
    </row>
    <row r="11" spans="2:11" x14ac:dyDescent="0.2">
      <c r="C11" s="14" t="s">
        <v>31</v>
      </c>
      <c r="D11" s="93" t="s">
        <v>28</v>
      </c>
      <c r="E11" s="40">
        <f t="shared" si="0"/>
        <v>3.3300000000000005</v>
      </c>
      <c r="F11" s="87">
        <v>3.93</v>
      </c>
      <c r="G11" s="87">
        <v>3.93</v>
      </c>
      <c r="H11" s="89">
        <v>2.93</v>
      </c>
      <c r="I11" s="88">
        <v>3.93</v>
      </c>
      <c r="J11" s="69">
        <v>1.93</v>
      </c>
    </row>
    <row r="12" spans="2:11" x14ac:dyDescent="0.2">
      <c r="C12" s="14" t="s">
        <v>32</v>
      </c>
      <c r="D12" s="93" t="s">
        <v>28</v>
      </c>
      <c r="E12" s="40">
        <f t="shared" si="0"/>
        <v>2.2700000000000005</v>
      </c>
      <c r="F12" s="69">
        <v>1.87</v>
      </c>
      <c r="G12" s="69">
        <v>1.87</v>
      </c>
      <c r="H12" s="69">
        <v>1.87</v>
      </c>
      <c r="I12" s="89">
        <v>2.87</v>
      </c>
      <c r="J12" s="89">
        <v>2.87</v>
      </c>
    </row>
    <row r="13" spans="2:11" x14ac:dyDescent="0.2">
      <c r="C13" s="14" t="s">
        <v>33</v>
      </c>
      <c r="D13" s="93" t="s">
        <v>28</v>
      </c>
      <c r="E13" s="40">
        <f t="shared" si="0"/>
        <v>2.1</v>
      </c>
      <c r="F13" s="87">
        <v>3.9</v>
      </c>
      <c r="G13" s="69">
        <v>1.9</v>
      </c>
      <c r="H13" s="69">
        <v>1.9</v>
      </c>
      <c r="I13" s="69">
        <v>1.9</v>
      </c>
      <c r="J13" s="92">
        <v>0.9</v>
      </c>
    </row>
    <row r="14" spans="2:11" x14ac:dyDescent="0.2">
      <c r="C14" s="14" t="s">
        <v>34</v>
      </c>
      <c r="D14" s="91" t="s">
        <v>35</v>
      </c>
      <c r="E14" s="40">
        <f t="shared" si="0"/>
        <v>3.7600000000000002</v>
      </c>
      <c r="F14" s="92">
        <v>0.96</v>
      </c>
      <c r="G14" s="86">
        <v>4.96</v>
      </c>
      <c r="H14" s="86">
        <v>4.96</v>
      </c>
      <c r="I14" s="89">
        <v>2.96</v>
      </c>
      <c r="J14" s="86">
        <v>4.96</v>
      </c>
    </row>
    <row r="15" spans="2:11" x14ac:dyDescent="0.2">
      <c r="C15" s="14" t="s">
        <v>36</v>
      </c>
      <c r="D15" s="91" t="s">
        <v>35</v>
      </c>
      <c r="E15" s="40">
        <f t="shared" si="0"/>
        <v>3.5800000000000005</v>
      </c>
      <c r="F15" s="87">
        <v>3.98</v>
      </c>
      <c r="G15" s="87">
        <v>3.98</v>
      </c>
      <c r="H15" s="86">
        <v>4.9800000000000004</v>
      </c>
      <c r="I15" s="92">
        <v>0.98</v>
      </c>
      <c r="J15" s="87">
        <v>3.98</v>
      </c>
    </row>
    <row r="16" spans="2:11" x14ac:dyDescent="0.2">
      <c r="C16" s="14" t="s">
        <v>39</v>
      </c>
      <c r="D16" s="91" t="s">
        <v>35</v>
      </c>
      <c r="E16" s="40">
        <f t="shared" si="0"/>
        <v>2.4300000000000002</v>
      </c>
      <c r="F16" s="86">
        <v>4.83</v>
      </c>
      <c r="G16" s="92">
        <v>0.83</v>
      </c>
      <c r="H16" s="92">
        <v>0.83</v>
      </c>
      <c r="I16" s="89">
        <v>2.83</v>
      </c>
      <c r="J16" s="89">
        <v>2.83</v>
      </c>
    </row>
    <row r="17" spans="2:11" x14ac:dyDescent="0.2">
      <c r="C17" s="14" t="s">
        <v>38</v>
      </c>
      <c r="D17" s="91" t="s">
        <v>35</v>
      </c>
      <c r="E17" s="40">
        <f t="shared" si="0"/>
        <v>2.29</v>
      </c>
      <c r="F17" s="89">
        <v>2.89</v>
      </c>
      <c r="G17" s="92">
        <v>0.89</v>
      </c>
      <c r="H17" s="92">
        <v>0.89</v>
      </c>
      <c r="I17" s="86">
        <v>4.8899999999999997</v>
      </c>
      <c r="J17" s="69">
        <v>1.89</v>
      </c>
    </row>
    <row r="18" spans="2:11" x14ac:dyDescent="0.2">
      <c r="C18" s="14" t="s">
        <v>41</v>
      </c>
      <c r="D18" s="91" t="s">
        <v>35</v>
      </c>
      <c r="E18" s="40">
        <f t="shared" si="0"/>
        <v>2.1100000000000003</v>
      </c>
      <c r="F18" s="69">
        <v>1.91</v>
      </c>
      <c r="G18" s="92">
        <v>0.91</v>
      </c>
      <c r="H18" s="92">
        <v>0.91</v>
      </c>
      <c r="I18" s="87">
        <v>3.91</v>
      </c>
      <c r="J18" s="89">
        <v>2.91</v>
      </c>
    </row>
    <row r="19" spans="2:11" x14ac:dyDescent="0.2">
      <c r="C19" s="14" t="s">
        <v>40</v>
      </c>
      <c r="D19" s="91" t="s">
        <v>35</v>
      </c>
      <c r="E19" s="40">
        <f t="shared" si="0"/>
        <v>1.7</v>
      </c>
      <c r="F19" s="92">
        <v>0.97</v>
      </c>
      <c r="G19" s="92">
        <v>0.96</v>
      </c>
      <c r="H19" s="92">
        <v>0.84</v>
      </c>
      <c r="I19" s="87">
        <v>3.89</v>
      </c>
      <c r="J19" s="69">
        <v>1.84</v>
      </c>
    </row>
    <row r="20" spans="2:11" x14ac:dyDescent="0.2">
      <c r="C20" s="14" t="s">
        <v>37</v>
      </c>
      <c r="D20" s="91" t="s">
        <v>35</v>
      </c>
      <c r="E20" s="40">
        <f t="shared" si="0"/>
        <v>1.6140000000000001</v>
      </c>
      <c r="F20" s="69">
        <v>1.1000000000000001</v>
      </c>
      <c r="G20" s="89">
        <v>2.15</v>
      </c>
      <c r="H20" s="89">
        <v>2.2000000000000002</v>
      </c>
      <c r="I20" s="92">
        <v>0.2</v>
      </c>
      <c r="J20" s="89">
        <v>2.42</v>
      </c>
    </row>
    <row r="21" spans="2:11" x14ac:dyDescent="0.2">
      <c r="I21" s="13" t="s">
        <v>42</v>
      </c>
    </row>
    <row r="22" spans="2:11" x14ac:dyDescent="0.2">
      <c r="B22" t="s">
        <v>102</v>
      </c>
      <c r="C22" s="64" t="s">
        <v>136</v>
      </c>
      <c r="D22" s="13"/>
      <c r="F22" s="13">
        <f>AVERAGE(F6:F20)</f>
        <v>2.9286666666666661</v>
      </c>
      <c r="G22" s="13">
        <f>AVERAGE(G6:G20)</f>
        <v>2.9339999999999993</v>
      </c>
      <c r="H22" s="13">
        <f>AVERAGE(H6:H21)</f>
        <v>2.9266666666666672</v>
      </c>
      <c r="I22" s="13">
        <f>AVERAGE(I6:I21)</f>
        <v>3.0633333333333335</v>
      </c>
      <c r="J22" s="13">
        <f t="shared" ref="J22" si="1">AVERAGE(J6:J20)</f>
        <v>2.8800000000000003</v>
      </c>
      <c r="K22" s="13"/>
    </row>
    <row r="23" spans="2:11" x14ac:dyDescent="0.2">
      <c r="C23" s="64" t="s">
        <v>137</v>
      </c>
      <c r="F23">
        <f>STDEV(F6:F20)</f>
        <v>1.3815357224411373</v>
      </c>
      <c r="G23">
        <f>STDEV(G6:G20)</f>
        <v>1.6163000075127507</v>
      </c>
      <c r="H23">
        <f>STDEV(H6:H21)</f>
        <v>1.6674217337240254</v>
      </c>
      <c r="I23">
        <f>STDEV(I6:I21)</f>
        <v>1.4508897106192988</v>
      </c>
      <c r="J23">
        <f t="shared" ref="J23" si="2">STDEV(J6:J20)</f>
        <v>1.1623006741557278</v>
      </c>
    </row>
    <row r="24" spans="2:11" x14ac:dyDescent="0.2">
      <c r="C24" s="64" t="s">
        <v>138</v>
      </c>
      <c r="D24" s="13"/>
      <c r="F24" s="13">
        <f t="shared" ref="F24:J24" si="3">F22+F23</f>
        <v>4.3102023891078032</v>
      </c>
      <c r="G24" s="13">
        <f>G22+G23</f>
        <v>4.5503000075127495</v>
      </c>
      <c r="H24" s="13">
        <f t="shared" si="3"/>
        <v>4.5940884003906923</v>
      </c>
      <c r="I24" s="13">
        <f t="shared" si="3"/>
        <v>4.5142230439526321</v>
      </c>
      <c r="J24" s="13">
        <f t="shared" si="3"/>
        <v>4.0423006741557277</v>
      </c>
      <c r="K24" s="13"/>
    </row>
    <row r="25" spans="2:11" x14ac:dyDescent="0.2">
      <c r="C25" s="64" t="s">
        <v>139</v>
      </c>
      <c r="D25" s="13"/>
      <c r="F25" s="13">
        <f t="shared" ref="F25:J25" si="4">F22-F23</f>
        <v>1.5471309442255288</v>
      </c>
      <c r="G25" s="13">
        <f>G22-G23</f>
        <v>1.3176999924872486</v>
      </c>
      <c r="H25" s="13">
        <f t="shared" si="4"/>
        <v>1.2592449329426418</v>
      </c>
      <c r="I25" s="13">
        <f t="shared" si="4"/>
        <v>1.6124436227140346</v>
      </c>
      <c r="J25" s="13">
        <f t="shared" si="4"/>
        <v>1.7176993258442725</v>
      </c>
      <c r="K25" s="13"/>
    </row>
    <row r="28" spans="2:11" x14ac:dyDescent="0.2">
      <c r="B28" t="s">
        <v>174</v>
      </c>
    </row>
    <row r="30" spans="2:11" x14ac:dyDescent="0.2">
      <c r="B30" t="s">
        <v>142</v>
      </c>
    </row>
    <row r="31" spans="2:11" x14ac:dyDescent="0.2">
      <c r="B31" t="s">
        <v>204</v>
      </c>
    </row>
    <row r="32" spans="2:11" x14ac:dyDescent="0.2">
      <c r="B32" s="65" t="s">
        <v>205</v>
      </c>
    </row>
    <row r="33" spans="2:14" x14ac:dyDescent="0.2">
      <c r="B33" s="65" t="s">
        <v>42</v>
      </c>
    </row>
    <row r="34" spans="2:14" x14ac:dyDescent="0.2">
      <c r="B34" t="s">
        <v>175</v>
      </c>
    </row>
    <row r="35" spans="2:14" x14ac:dyDescent="0.2">
      <c r="B35" t="s">
        <v>146</v>
      </c>
      <c r="L35" s="84" t="s">
        <v>203</v>
      </c>
    </row>
    <row r="36" spans="2:14" ht="17" thickBot="1" x14ac:dyDescent="0.25">
      <c r="B36" s="65" t="s">
        <v>176</v>
      </c>
    </row>
    <row r="37" spans="2:14" ht="18" thickBot="1" x14ac:dyDescent="0.25">
      <c r="B37" s="65" t="s">
        <v>42</v>
      </c>
      <c r="L37" s="94" t="s">
        <v>197</v>
      </c>
      <c r="M37" s="95" t="s">
        <v>198</v>
      </c>
      <c r="N37" s="95" t="s">
        <v>199</v>
      </c>
    </row>
    <row r="38" spans="2:14" ht="52" thickBot="1" x14ac:dyDescent="0.25">
      <c r="B38" s="65" t="s">
        <v>147</v>
      </c>
      <c r="L38" s="96" t="s">
        <v>206</v>
      </c>
      <c r="M38" s="97" t="s">
        <v>200</v>
      </c>
      <c r="N38" s="98" t="s">
        <v>207</v>
      </c>
    </row>
    <row r="39" spans="2:14" ht="35" thickBot="1" x14ac:dyDescent="0.25">
      <c r="B39" s="65" t="s">
        <v>148</v>
      </c>
      <c r="L39" s="96" t="s">
        <v>208</v>
      </c>
      <c r="M39" s="97" t="s">
        <v>201</v>
      </c>
      <c r="N39" s="98" t="s">
        <v>209</v>
      </c>
    </row>
    <row r="40" spans="2:14" ht="18" thickBot="1" x14ac:dyDescent="0.25">
      <c r="B40" s="65" t="s">
        <v>149</v>
      </c>
      <c r="L40" s="96" t="s">
        <v>210</v>
      </c>
      <c r="M40" s="97" t="s">
        <v>202</v>
      </c>
      <c r="N40" s="98" t="s">
        <v>211</v>
      </c>
    </row>
    <row r="41" spans="2:14" x14ac:dyDescent="0.2">
      <c r="B41" s="65" t="s">
        <v>150</v>
      </c>
    </row>
    <row r="42" spans="2:14" x14ac:dyDescent="0.2">
      <c r="B42" s="65" t="s">
        <v>151</v>
      </c>
    </row>
  </sheetData>
  <mergeCells count="7">
    <mergeCell ref="B2:K2"/>
    <mergeCell ref="C4:C5"/>
    <mergeCell ref="D4:D5"/>
    <mergeCell ref="E4:E5"/>
    <mergeCell ref="F4:F5"/>
    <mergeCell ref="G4:G5"/>
    <mergeCell ref="H4:J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AD599-E380-0245-8C50-80F0CE3B1725}">
  <dimension ref="B2:AC69"/>
  <sheetViews>
    <sheetView workbookViewId="0">
      <selection activeCell="Q36" sqref="Q36"/>
    </sheetView>
  </sheetViews>
  <sheetFormatPr baseColWidth="10" defaultRowHeight="16" x14ac:dyDescent="0.2"/>
  <cols>
    <col min="2" max="2" width="21.5" customWidth="1"/>
    <col min="3" max="3" width="9.1640625" customWidth="1"/>
    <col min="4" max="4" width="7.5" customWidth="1"/>
    <col min="5" max="5" width="7.6640625" customWidth="1"/>
    <col min="6" max="6" width="9.5" customWidth="1"/>
    <col min="7" max="8" width="11.6640625" style="15" customWidth="1"/>
    <col min="9" max="9" width="9.1640625" customWidth="1"/>
    <col min="10" max="11" width="6" bestFit="1" customWidth="1"/>
    <col min="12" max="12" width="4.83203125" customWidth="1"/>
    <col min="13" max="13" width="6.83203125" customWidth="1"/>
    <col min="14" max="16" width="12.1640625" bestFit="1" customWidth="1"/>
    <col min="17" max="17" width="4.83203125" customWidth="1"/>
    <col min="18" max="18" width="12.1640625" bestFit="1" customWidth="1"/>
    <col min="19" max="19" width="4.83203125" customWidth="1"/>
    <col min="20" max="20" width="1.1640625" customWidth="1"/>
    <col min="21" max="22" width="6.6640625" bestFit="1" customWidth="1"/>
    <col min="23" max="28" width="12.1640625" bestFit="1" customWidth="1"/>
    <col min="29" max="29" width="11.1640625" bestFit="1" customWidth="1"/>
  </cols>
  <sheetData>
    <row r="2" spans="2:29" ht="26" x14ac:dyDescent="0.3">
      <c r="B2" s="49" t="s">
        <v>47</v>
      </c>
    </row>
    <row r="3" spans="2:29" ht="17" thickBot="1" x14ac:dyDescent="0.25"/>
    <row r="4" spans="2:29" x14ac:dyDescent="0.2">
      <c r="B4" s="143" t="s">
        <v>0</v>
      </c>
      <c r="C4" s="143" t="s">
        <v>1</v>
      </c>
      <c r="D4" s="145" t="s">
        <v>2</v>
      </c>
      <c r="E4" s="172" t="s">
        <v>3</v>
      </c>
      <c r="F4" s="147" t="s">
        <v>4</v>
      </c>
      <c r="G4" s="152" t="s">
        <v>5</v>
      </c>
      <c r="H4" s="18"/>
      <c r="I4" s="19"/>
      <c r="J4" s="156" t="s">
        <v>6</v>
      </c>
      <c r="K4" s="156"/>
      <c r="L4" s="156"/>
      <c r="M4" s="156"/>
      <c r="N4" s="156"/>
      <c r="O4" s="156"/>
      <c r="P4" s="156"/>
      <c r="Q4" s="156"/>
      <c r="R4" s="156"/>
      <c r="S4" s="156"/>
      <c r="T4" s="156"/>
      <c r="U4" s="156"/>
      <c r="V4" s="156"/>
      <c r="W4" s="156"/>
      <c r="X4" s="156"/>
      <c r="Y4" s="156"/>
      <c r="Z4" s="156"/>
      <c r="AA4" s="156"/>
      <c r="AB4" s="156"/>
      <c r="AC4" s="157"/>
    </row>
    <row r="5" spans="2:29" x14ac:dyDescent="0.2">
      <c r="B5" s="170"/>
      <c r="C5" s="170"/>
      <c r="D5" s="171"/>
      <c r="E5" s="173"/>
      <c r="F5" s="153"/>
      <c r="G5" s="153"/>
      <c r="H5" s="158" t="s">
        <v>51</v>
      </c>
      <c r="I5" s="158" t="s">
        <v>7</v>
      </c>
      <c r="J5" s="159" t="s">
        <v>8</v>
      </c>
      <c r="K5" s="160"/>
      <c r="L5" s="160"/>
      <c r="M5" s="160"/>
      <c r="N5" s="160"/>
      <c r="O5" s="160"/>
      <c r="P5" s="160"/>
      <c r="Q5" s="160"/>
      <c r="R5" s="161"/>
      <c r="S5" s="37"/>
      <c r="T5" s="162"/>
      <c r="U5" s="158" t="s">
        <v>46</v>
      </c>
      <c r="V5" s="165"/>
      <c r="W5" s="165"/>
      <c r="X5" s="165"/>
      <c r="Y5" s="165"/>
      <c r="Z5" s="165"/>
      <c r="AA5" s="165"/>
      <c r="AB5" s="165"/>
      <c r="AC5" s="166"/>
    </row>
    <row r="6" spans="2:29" ht="17" thickBot="1" x14ac:dyDescent="0.25">
      <c r="B6" s="170"/>
      <c r="C6" s="170"/>
      <c r="D6" s="171"/>
      <c r="E6" s="173"/>
      <c r="F6" s="153"/>
      <c r="G6" s="154"/>
      <c r="H6" s="158"/>
      <c r="I6" s="158"/>
      <c r="J6" s="159"/>
      <c r="K6" s="160"/>
      <c r="L6" s="160"/>
      <c r="M6" s="160"/>
      <c r="N6" s="160"/>
      <c r="O6" s="160"/>
      <c r="P6" s="160"/>
      <c r="Q6" s="160"/>
      <c r="R6" s="161"/>
      <c r="S6" s="37"/>
      <c r="T6" s="162"/>
      <c r="U6" s="167"/>
      <c r="V6" s="168"/>
      <c r="W6" s="168"/>
      <c r="X6" s="168"/>
      <c r="Y6" s="168"/>
      <c r="Z6" s="168"/>
      <c r="AA6" s="168"/>
      <c r="AB6" s="168"/>
      <c r="AC6" s="169"/>
    </row>
    <row r="7" spans="2:29" ht="17" thickBot="1" x14ac:dyDescent="0.25">
      <c r="B7" s="144"/>
      <c r="C7" s="144"/>
      <c r="D7" s="146"/>
      <c r="E7" s="174"/>
      <c r="F7" s="148"/>
      <c r="G7" s="155"/>
      <c r="H7" s="148"/>
      <c r="I7" s="148"/>
      <c r="J7" s="43" t="s">
        <v>57</v>
      </c>
      <c r="K7" s="44" t="s">
        <v>56</v>
      </c>
      <c r="L7" s="45" t="s">
        <v>11</v>
      </c>
      <c r="M7" s="46" t="s">
        <v>12</v>
      </c>
      <c r="N7" s="46" t="s">
        <v>13</v>
      </c>
      <c r="O7" s="46" t="s">
        <v>14</v>
      </c>
      <c r="P7" s="47" t="s">
        <v>43</v>
      </c>
      <c r="Q7" s="47" t="s">
        <v>66</v>
      </c>
      <c r="R7" s="47" t="s">
        <v>44</v>
      </c>
      <c r="S7" s="39"/>
      <c r="T7" s="163"/>
      <c r="U7" s="48" t="s">
        <v>75</v>
      </c>
      <c r="V7" s="44" t="s">
        <v>76</v>
      </c>
      <c r="W7" s="9" t="s">
        <v>18</v>
      </c>
      <c r="X7" s="7" t="s">
        <v>19</v>
      </c>
      <c r="Y7" s="7" t="s">
        <v>20</v>
      </c>
      <c r="Z7" s="7" t="s">
        <v>21</v>
      </c>
      <c r="AA7" s="7" t="s">
        <v>11</v>
      </c>
      <c r="AB7" s="7" t="s">
        <v>22</v>
      </c>
      <c r="AC7" s="7" t="s">
        <v>23</v>
      </c>
    </row>
    <row r="8" spans="2:29" x14ac:dyDescent="0.2">
      <c r="B8" s="10" t="s">
        <v>24</v>
      </c>
      <c r="C8" s="11"/>
      <c r="D8" s="11"/>
      <c r="E8" s="38"/>
      <c r="F8" s="41">
        <v>61.317535219354014</v>
      </c>
      <c r="G8" s="41">
        <v>18.416701743595834</v>
      </c>
      <c r="H8" s="41">
        <v>2063.5417543589897</v>
      </c>
      <c r="I8" s="41">
        <v>43.541754358989579</v>
      </c>
      <c r="J8" s="20"/>
      <c r="K8" s="21"/>
      <c r="L8" s="21">
        <v>0.3774313314476459</v>
      </c>
      <c r="M8" s="21">
        <v>23.96816936178562</v>
      </c>
      <c r="N8" s="21">
        <v>11.011140380000306</v>
      </c>
      <c r="O8" s="21">
        <v>9.4162947559314354</v>
      </c>
      <c r="P8" s="21">
        <v>4.567291859656053</v>
      </c>
      <c r="Q8" s="21">
        <v>0.40064399909484827</v>
      </c>
      <c r="R8" s="22">
        <v>4.9452711968735352</v>
      </c>
      <c r="S8" s="36"/>
      <c r="T8" s="163"/>
      <c r="U8" s="20"/>
      <c r="V8" s="21"/>
      <c r="W8" s="21">
        <v>600.22939466460775</v>
      </c>
      <c r="X8" s="21">
        <v>226.06340829399193</v>
      </c>
      <c r="Y8" s="21">
        <v>1303.0745754168122</v>
      </c>
      <c r="Z8" s="21">
        <v>1262.1706335972158</v>
      </c>
      <c r="AA8" s="21">
        <v>9.6362577451066951</v>
      </c>
      <c r="AB8" s="21">
        <v>4.1110014068816803</v>
      </c>
      <c r="AC8" s="22">
        <v>7.6534503609276605</v>
      </c>
    </row>
    <row r="9" spans="2:29" x14ac:dyDescent="0.2">
      <c r="B9" s="14" t="s">
        <v>26</v>
      </c>
      <c r="C9" s="11"/>
      <c r="D9" s="11"/>
      <c r="E9" s="38"/>
      <c r="F9" s="16">
        <v>57.76630984111231</v>
      </c>
      <c r="G9" s="17">
        <v>20</v>
      </c>
      <c r="H9" s="17">
        <v>2070</v>
      </c>
      <c r="I9" s="17">
        <v>50</v>
      </c>
      <c r="J9" s="23"/>
      <c r="K9" s="24"/>
      <c r="L9" s="24">
        <v>0.79030471264554558</v>
      </c>
      <c r="M9" s="24">
        <v>28.092704022400422</v>
      </c>
      <c r="N9" s="24">
        <v>8.550270970236582</v>
      </c>
      <c r="O9" s="24">
        <v>12.388429732324733</v>
      </c>
      <c r="P9" s="24">
        <v>22.448796783526355</v>
      </c>
      <c r="Q9" s="24">
        <v>6.5027311735997024</v>
      </c>
      <c r="R9" s="25">
        <v>35</v>
      </c>
      <c r="S9" s="36"/>
      <c r="T9" s="163"/>
      <c r="U9" s="23"/>
      <c r="V9" s="24"/>
      <c r="W9" s="24">
        <v>1459.4163326613218</v>
      </c>
      <c r="X9" s="24">
        <v>746.7772555988829</v>
      </c>
      <c r="Y9" s="24">
        <v>343.84994779572889</v>
      </c>
      <c r="Z9" s="24">
        <v>1131.9905036954992</v>
      </c>
      <c r="AA9" s="24">
        <v>13.268459777115146</v>
      </c>
      <c r="AB9" s="24">
        <v>1.6333873498183709</v>
      </c>
      <c r="AC9" s="25">
        <v>4.6934958500937709</v>
      </c>
    </row>
    <row r="10" spans="2:29" x14ac:dyDescent="0.2">
      <c r="B10" s="14" t="s">
        <v>27</v>
      </c>
      <c r="C10" s="11"/>
      <c r="D10" s="11"/>
      <c r="E10" s="38"/>
      <c r="F10" s="16">
        <v>54.618317542789278</v>
      </c>
      <c r="G10" s="17">
        <v>16.419212219272872</v>
      </c>
      <c r="H10" s="17">
        <v>2058.5480305481824</v>
      </c>
      <c r="I10" s="17">
        <v>38.548030548182176</v>
      </c>
      <c r="J10" s="23"/>
      <c r="K10" s="24"/>
      <c r="L10" s="24">
        <v>1</v>
      </c>
      <c r="M10" s="24">
        <v>39.731656998477732</v>
      </c>
      <c r="N10" s="24">
        <v>9.8225313327200343</v>
      </c>
      <c r="O10" s="24">
        <v>8.5074177476881108</v>
      </c>
      <c r="P10" s="24">
        <v>2.456191412796092</v>
      </c>
      <c r="Q10" s="24">
        <v>2.5309927050550165</v>
      </c>
      <c r="R10" s="25">
        <v>9.1820984070630516</v>
      </c>
      <c r="S10" s="36"/>
      <c r="T10" s="163"/>
      <c r="U10" s="23"/>
      <c r="V10" s="24"/>
      <c r="W10" s="24">
        <v>1093.5861040630871</v>
      </c>
      <c r="X10" s="24">
        <v>575.20608026158027</v>
      </c>
      <c r="Y10" s="24">
        <v>1500</v>
      </c>
      <c r="Z10" s="24">
        <v>804.09569697698782</v>
      </c>
      <c r="AA10" s="24">
        <v>5.2527904790719075</v>
      </c>
      <c r="AB10" s="24">
        <v>15</v>
      </c>
      <c r="AC10" s="25">
        <v>5.9510706389005934</v>
      </c>
    </row>
    <row r="11" spans="2:29" x14ac:dyDescent="0.2">
      <c r="B11" s="14" t="s">
        <v>29</v>
      </c>
      <c r="C11" s="11"/>
      <c r="D11" s="11"/>
      <c r="E11" s="38"/>
      <c r="F11" s="16">
        <v>27.767639404769806</v>
      </c>
      <c r="G11" s="17">
        <v>15.861785628327297</v>
      </c>
      <c r="H11" s="17">
        <v>2057.1544640708184</v>
      </c>
      <c r="I11" s="17">
        <v>37.154464070818236</v>
      </c>
      <c r="J11" s="23"/>
      <c r="K11" s="24"/>
      <c r="L11" s="24">
        <v>0.14321290505445225</v>
      </c>
      <c r="M11" s="24">
        <v>39.404072625025883</v>
      </c>
      <c r="N11" s="24">
        <v>7.0775035554577128</v>
      </c>
      <c r="O11" s="24">
        <v>18.544578788705842</v>
      </c>
      <c r="P11" s="24">
        <v>0.51292304514898568</v>
      </c>
      <c r="Q11" s="24">
        <v>1.9551420416547716</v>
      </c>
      <c r="R11" s="25">
        <v>13.64699873191234</v>
      </c>
      <c r="S11" s="36"/>
      <c r="T11" s="163"/>
      <c r="U11" s="23"/>
      <c r="V11" s="24"/>
      <c r="W11" s="24">
        <v>481.33592355193912</v>
      </c>
      <c r="X11" s="24">
        <v>1500</v>
      </c>
      <c r="Y11" s="24">
        <v>476.29566707983832</v>
      </c>
      <c r="Z11" s="24">
        <v>1178.7413637927687</v>
      </c>
      <c r="AA11" s="24">
        <v>4.3016542410788903</v>
      </c>
      <c r="AB11" s="24">
        <v>8.3614260178131214</v>
      </c>
      <c r="AC11" s="25">
        <v>1.4477700943991885</v>
      </c>
    </row>
    <row r="12" spans="2:29" x14ac:dyDescent="0.2">
      <c r="B12" s="14" t="s">
        <v>30</v>
      </c>
      <c r="C12" s="11"/>
      <c r="D12" s="11"/>
      <c r="E12" s="38"/>
      <c r="F12" s="16">
        <v>23.183854165659458</v>
      </c>
      <c r="G12" s="17">
        <v>16.654255756781986</v>
      </c>
      <c r="H12" s="17">
        <v>2059.135639391955</v>
      </c>
      <c r="I12" s="17">
        <v>39.13563939195496</v>
      </c>
      <c r="J12" s="23"/>
      <c r="K12" s="24"/>
      <c r="L12" s="24">
        <v>0.32158496127808439</v>
      </c>
      <c r="M12" s="24">
        <v>19.137447219925569</v>
      </c>
      <c r="N12" s="24">
        <v>9.1909809289337705</v>
      </c>
      <c r="O12" s="24">
        <v>7.872009669775351</v>
      </c>
      <c r="P12" s="24">
        <v>23.339480247253448</v>
      </c>
      <c r="Q12" s="24">
        <v>6.8281295878996717</v>
      </c>
      <c r="R12" s="25">
        <v>4.9098586153277326</v>
      </c>
      <c r="S12" s="36"/>
      <c r="T12" s="163"/>
      <c r="U12" s="23"/>
      <c r="V12" s="24"/>
      <c r="W12" s="24">
        <v>1500</v>
      </c>
      <c r="X12" s="24">
        <v>106.19526262682095</v>
      </c>
      <c r="Y12" s="24">
        <v>9.5757224838174899</v>
      </c>
      <c r="Z12" s="24">
        <v>1441.781728359608</v>
      </c>
      <c r="AA12" s="24">
        <v>3.0047441347083166</v>
      </c>
      <c r="AB12" s="24">
        <v>1.9589755811312679</v>
      </c>
      <c r="AC12" s="25">
        <v>3.3328372468845897</v>
      </c>
    </row>
    <row r="13" spans="2:29" x14ac:dyDescent="0.2">
      <c r="B13" s="14" t="s">
        <v>31</v>
      </c>
      <c r="C13" s="11"/>
      <c r="D13" s="11"/>
      <c r="E13" s="38"/>
      <c r="F13" s="16">
        <v>57.526061721476864</v>
      </c>
      <c r="G13" s="17">
        <v>10.776323911790197</v>
      </c>
      <c r="H13" s="17">
        <v>2044.4408097794756</v>
      </c>
      <c r="I13" s="17">
        <v>24.440809779475494</v>
      </c>
      <c r="J13" s="23"/>
      <c r="K13" s="24"/>
      <c r="L13" s="24">
        <v>0.51187155984454924</v>
      </c>
      <c r="M13" s="24">
        <v>15.82524068435395</v>
      </c>
      <c r="N13" s="24">
        <v>14.729157806144654</v>
      </c>
      <c r="O13" s="24">
        <v>0.90051633817474164</v>
      </c>
      <c r="P13" s="24">
        <v>24.919065975485704</v>
      </c>
      <c r="Q13" s="24">
        <v>0.27499129199320471</v>
      </c>
      <c r="R13" s="25">
        <v>34.940057032514304</v>
      </c>
      <c r="S13" s="36"/>
      <c r="T13" s="163"/>
      <c r="U13" s="23"/>
      <c r="V13" s="24"/>
      <c r="W13" s="24">
        <v>1464.9679368139671</v>
      </c>
      <c r="X13" s="24">
        <v>35.912785623618873</v>
      </c>
      <c r="Y13" s="24">
        <v>689.25971507394001</v>
      </c>
      <c r="Z13" s="24">
        <v>1364.7011035121009</v>
      </c>
      <c r="AA13" s="24">
        <v>3.3875043257888886</v>
      </c>
      <c r="AB13" s="24">
        <v>12.454068675372138</v>
      </c>
      <c r="AC13" s="25">
        <v>2.9723177366375197</v>
      </c>
    </row>
    <row r="14" spans="2:29" x14ac:dyDescent="0.2">
      <c r="B14" s="14" t="s">
        <v>32</v>
      </c>
      <c r="C14" s="11"/>
      <c r="D14" s="11"/>
      <c r="E14" s="38"/>
      <c r="F14" s="16">
        <v>24.846697281224856</v>
      </c>
      <c r="G14" s="17">
        <v>5.7451507840131786</v>
      </c>
      <c r="H14" s="17">
        <v>2031.862876960033</v>
      </c>
      <c r="I14" s="17">
        <v>11.862876960032947</v>
      </c>
      <c r="J14" s="23"/>
      <c r="K14" s="24"/>
      <c r="L14" s="24">
        <v>0.72036906942157142</v>
      </c>
      <c r="M14" s="24">
        <v>39.890245667814355</v>
      </c>
      <c r="N14" s="24">
        <v>12.055071361644242</v>
      </c>
      <c r="O14" s="24">
        <v>2.2194652143224172</v>
      </c>
      <c r="P14" s="24">
        <v>4.4971605807487878</v>
      </c>
      <c r="Q14" s="24">
        <v>3.8741893335053952</v>
      </c>
      <c r="R14" s="25">
        <v>34.741196521793661</v>
      </c>
      <c r="S14" s="36"/>
      <c r="T14" s="163"/>
      <c r="U14" s="23"/>
      <c r="V14" s="24"/>
      <c r="W14" s="24">
        <v>1495.6396843486743</v>
      </c>
      <c r="X14" s="24">
        <v>394.51368270377702</v>
      </c>
      <c r="Y14" s="24">
        <v>1026.983427543194</v>
      </c>
      <c r="Z14" s="24">
        <v>133.62558520930568</v>
      </c>
      <c r="AA14" s="24">
        <v>9.46023571464114</v>
      </c>
      <c r="AB14" s="24">
        <v>12.906062647188241</v>
      </c>
      <c r="AC14" s="25">
        <v>0.52592445705120472</v>
      </c>
    </row>
    <row r="15" spans="2:29" x14ac:dyDescent="0.2">
      <c r="B15" s="14" t="s">
        <v>33</v>
      </c>
      <c r="C15" s="11"/>
      <c r="D15" s="11"/>
      <c r="E15" s="38"/>
      <c r="F15" s="16">
        <v>54.555500127953174</v>
      </c>
      <c r="G15" s="17">
        <v>5.0650430959533459</v>
      </c>
      <c r="H15" s="17">
        <v>2030.1626077398835</v>
      </c>
      <c r="I15" s="17">
        <v>10.162607739883365</v>
      </c>
      <c r="J15" s="23"/>
      <c r="K15" s="24"/>
      <c r="L15" s="24">
        <v>0.87175765351376433</v>
      </c>
      <c r="M15" s="24">
        <v>13.578462272316703</v>
      </c>
      <c r="N15" s="24">
        <v>4.2325395467912497</v>
      </c>
      <c r="O15" s="24">
        <v>10.51831350538165</v>
      </c>
      <c r="P15" s="24">
        <v>12.771690725581351</v>
      </c>
      <c r="Q15" s="24">
        <v>8</v>
      </c>
      <c r="R15" s="25">
        <v>20.263883148399103</v>
      </c>
      <c r="S15" s="36"/>
      <c r="T15" s="163"/>
      <c r="U15" s="23"/>
      <c r="V15" s="24"/>
      <c r="W15" s="24">
        <v>644.42411359000835</v>
      </c>
      <c r="X15" s="24">
        <v>1491.0086165806595</v>
      </c>
      <c r="Y15" s="24">
        <v>1487.3913633924983</v>
      </c>
      <c r="Z15" s="24">
        <v>511.63024531193565</v>
      </c>
      <c r="AA15" s="24">
        <v>11.210937143409843</v>
      </c>
      <c r="AB15" s="24">
        <v>14.524737194084002</v>
      </c>
      <c r="AC15" s="25">
        <v>7.6032403511837057</v>
      </c>
    </row>
    <row r="16" spans="2:29" x14ac:dyDescent="0.2">
      <c r="B16" s="14" t="s">
        <v>34</v>
      </c>
      <c r="C16" s="11"/>
      <c r="D16" s="11"/>
      <c r="E16" s="38"/>
      <c r="F16" s="16">
        <v>9.2164071036740189</v>
      </c>
      <c r="G16" s="17">
        <v>19.949282026398368</v>
      </c>
      <c r="H16" s="17">
        <v>2067.373205065996</v>
      </c>
      <c r="I16" s="17">
        <v>47.373205065995919</v>
      </c>
      <c r="J16" s="23"/>
      <c r="K16" s="24"/>
      <c r="L16" s="24">
        <v>0.79767154516482786</v>
      </c>
      <c r="M16" s="24">
        <v>18.046103040347219</v>
      </c>
      <c r="N16" s="24">
        <v>0.81497233754249376</v>
      </c>
      <c r="O16" s="24">
        <v>13.27897757451575</v>
      </c>
      <c r="P16" s="24">
        <v>26</v>
      </c>
      <c r="Q16" s="24">
        <v>3.9477500792440781</v>
      </c>
      <c r="R16" s="25">
        <v>2.1324663165303814</v>
      </c>
      <c r="S16" s="36"/>
      <c r="T16" s="163"/>
      <c r="U16" s="23"/>
      <c r="V16" s="24"/>
      <c r="W16" s="24">
        <v>1014.0404793933535</v>
      </c>
      <c r="X16" s="24">
        <v>474.81195957591808</v>
      </c>
      <c r="Y16" s="24">
        <v>133.06870640094593</v>
      </c>
      <c r="Z16" s="24">
        <v>150.93032153775042</v>
      </c>
      <c r="AA16" s="24">
        <v>0.61376026647660586</v>
      </c>
      <c r="AB16" s="24">
        <v>0.60459297495039854</v>
      </c>
      <c r="AC16" s="25">
        <v>1.9653802287987303</v>
      </c>
    </row>
    <row r="17" spans="2:29" x14ac:dyDescent="0.2">
      <c r="B17" s="14" t="s">
        <v>36</v>
      </c>
      <c r="C17" s="11"/>
      <c r="D17" s="11"/>
      <c r="E17" s="38"/>
      <c r="F17" s="16">
        <v>60.542760980924527</v>
      </c>
      <c r="G17" s="17">
        <v>17.896657693205555</v>
      </c>
      <c r="H17" s="17">
        <v>2062.2416442330141</v>
      </c>
      <c r="I17" s="17">
        <v>42.241644233013886</v>
      </c>
      <c r="J17" s="23"/>
      <c r="K17" s="24"/>
      <c r="L17" s="24">
        <v>0.28396041579173498</v>
      </c>
      <c r="M17" s="24">
        <v>18.957418347840655</v>
      </c>
      <c r="N17" s="24">
        <v>12.056204739703782</v>
      </c>
      <c r="O17" s="24">
        <v>1.1695296404540951</v>
      </c>
      <c r="P17" s="24">
        <v>20.483481154761485</v>
      </c>
      <c r="Q17" s="24">
        <v>3.6193003601388192</v>
      </c>
      <c r="R17" s="25">
        <v>30.918896457756141</v>
      </c>
      <c r="S17" s="36"/>
      <c r="T17" s="163"/>
      <c r="U17" s="23"/>
      <c r="V17" s="24"/>
      <c r="W17" s="24">
        <v>82.22145414919963</v>
      </c>
      <c r="X17" s="24">
        <v>1365.2135513445912</v>
      </c>
      <c r="Y17" s="24">
        <v>722.72160869228139</v>
      </c>
      <c r="Z17" s="24">
        <v>225.50924357754167</v>
      </c>
      <c r="AA17" s="24">
        <v>9.2299570855330142</v>
      </c>
      <c r="AB17" s="24">
        <v>10.380294263936486</v>
      </c>
      <c r="AC17" s="25">
        <v>4.3877828950891899</v>
      </c>
    </row>
    <row r="18" spans="2:29" x14ac:dyDescent="0.2">
      <c r="B18" s="14" t="s">
        <v>37</v>
      </c>
      <c r="C18" s="11"/>
      <c r="D18" s="11"/>
      <c r="E18" s="38"/>
      <c r="F18" s="16">
        <v>24.686333357469241</v>
      </c>
      <c r="G18" s="17">
        <v>10.477822778755643</v>
      </c>
      <c r="H18" s="17">
        <v>2043.6945569468892</v>
      </c>
      <c r="I18" s="17">
        <v>23.694556946889108</v>
      </c>
      <c r="J18" s="23"/>
      <c r="K18" s="24"/>
      <c r="L18" s="24">
        <v>4.6093734448328733E-2</v>
      </c>
      <c r="M18" s="24">
        <v>3.2465421952356577</v>
      </c>
      <c r="N18" s="24">
        <v>12.534999851779551</v>
      </c>
      <c r="O18" s="24">
        <v>2.1513252076602409</v>
      </c>
      <c r="P18" s="24">
        <v>21.681354475517857</v>
      </c>
      <c r="Q18" s="24">
        <v>0.4797490319179003</v>
      </c>
      <c r="R18" s="25">
        <v>20.093271532115278</v>
      </c>
      <c r="S18" s="36"/>
      <c r="T18" s="163"/>
      <c r="U18" s="23"/>
      <c r="V18" s="24"/>
      <c r="W18" s="24">
        <v>1142.2854613924114</v>
      </c>
      <c r="X18" s="24">
        <v>103.79281939083516</v>
      </c>
      <c r="Y18" s="24">
        <v>133.53454234922569</v>
      </c>
      <c r="Z18" s="24">
        <v>281.46128915935265</v>
      </c>
      <c r="AA18" s="24">
        <v>15</v>
      </c>
      <c r="AB18" s="24">
        <v>10.611107574311568</v>
      </c>
      <c r="AC18" s="25">
        <v>8.9260839833822558</v>
      </c>
    </row>
    <row r="19" spans="2:29" x14ac:dyDescent="0.2">
      <c r="B19" s="14" t="s">
        <v>38</v>
      </c>
      <c r="C19" s="11"/>
      <c r="D19" s="11"/>
      <c r="E19" s="38"/>
      <c r="F19" s="16">
        <v>46.063690430666441</v>
      </c>
      <c r="G19" s="17">
        <v>4.1544182463961024</v>
      </c>
      <c r="H19" s="17">
        <v>2027.8860456159903</v>
      </c>
      <c r="I19" s="17">
        <v>7.8860456159902554</v>
      </c>
      <c r="J19" s="23"/>
      <c r="K19" s="24"/>
      <c r="L19" s="24">
        <v>0.86419487909267645</v>
      </c>
      <c r="M19" s="24">
        <v>26.413418142285462</v>
      </c>
      <c r="N19" s="24">
        <v>5.497782899157138</v>
      </c>
      <c r="O19" s="24">
        <v>19</v>
      </c>
      <c r="P19" s="24">
        <v>20.428122985601117</v>
      </c>
      <c r="Q19" s="24">
        <v>1.4424906404196962</v>
      </c>
      <c r="R19" s="25">
        <v>4.1706332180141947</v>
      </c>
      <c r="S19" s="36"/>
      <c r="T19" s="163"/>
      <c r="U19" s="23"/>
      <c r="V19" s="24"/>
      <c r="W19" s="24">
        <v>1395.4602534007984</v>
      </c>
      <c r="X19" s="24">
        <v>1116.7933680232129</v>
      </c>
      <c r="Y19" s="24">
        <v>1118.6333161512389</v>
      </c>
      <c r="Z19" s="24">
        <v>1500</v>
      </c>
      <c r="AA19" s="24">
        <v>6.2226059347744833</v>
      </c>
      <c r="AB19" s="24">
        <v>1.8107237988931966</v>
      </c>
      <c r="AC19" s="25">
        <v>4.6290485263629426</v>
      </c>
    </row>
    <row r="20" spans="2:29" x14ac:dyDescent="0.2">
      <c r="B20" s="14" t="s">
        <v>39</v>
      </c>
      <c r="C20" s="11"/>
      <c r="D20" s="11"/>
      <c r="E20" s="38"/>
      <c r="F20" s="16">
        <v>70</v>
      </c>
      <c r="G20" s="17">
        <v>0.77609548764515879</v>
      </c>
      <c r="H20" s="17">
        <v>2020.5</v>
      </c>
      <c r="I20" s="17">
        <v>0.5</v>
      </c>
      <c r="J20" s="23"/>
      <c r="K20" s="24"/>
      <c r="L20" s="24">
        <v>0.59857472928080124</v>
      </c>
      <c r="M20" s="24">
        <v>26.553650004093573</v>
      </c>
      <c r="N20" s="24">
        <v>12.096595719295868</v>
      </c>
      <c r="O20" s="24">
        <v>9.8869436822073382</v>
      </c>
      <c r="P20" s="24">
        <v>16.117960361461606</v>
      </c>
      <c r="Q20" s="24">
        <v>4.3674110754506392</v>
      </c>
      <c r="R20" s="25">
        <v>12.61082449873761</v>
      </c>
      <c r="S20" s="36"/>
      <c r="T20" s="163"/>
      <c r="U20" s="23"/>
      <c r="V20" s="24"/>
      <c r="W20" s="24">
        <v>633.44510137633711</v>
      </c>
      <c r="X20" s="24">
        <v>1181.815530766022</v>
      </c>
      <c r="Y20" s="24">
        <v>1.355294750561624</v>
      </c>
      <c r="Z20" s="24">
        <v>186.26225785083506</v>
      </c>
      <c r="AA20" s="24">
        <v>14.995325872434989</v>
      </c>
      <c r="AB20" s="24">
        <v>12.956351878245981</v>
      </c>
      <c r="AC20" s="25">
        <v>8.614646998373285</v>
      </c>
    </row>
    <row r="21" spans="2:29" x14ac:dyDescent="0.2">
      <c r="B21" s="14" t="s">
        <v>40</v>
      </c>
      <c r="C21" s="11"/>
      <c r="D21" s="11"/>
      <c r="E21" s="38"/>
      <c r="F21" s="16">
        <v>13.909016721048477</v>
      </c>
      <c r="G21" s="17">
        <v>4.06868645210435</v>
      </c>
      <c r="H21" s="17">
        <v>2027.6717161302608</v>
      </c>
      <c r="I21" s="17">
        <v>7.671716130260875</v>
      </c>
      <c r="J21" s="23"/>
      <c r="K21" s="24"/>
      <c r="L21" s="24">
        <v>0.44397071747824679</v>
      </c>
      <c r="M21" s="24">
        <v>29.455310849507121</v>
      </c>
      <c r="N21" s="24">
        <v>13.752590747985842</v>
      </c>
      <c r="O21" s="24">
        <v>14.405147586949292</v>
      </c>
      <c r="P21" s="24">
        <v>12.322333232854534</v>
      </c>
      <c r="Q21" s="24">
        <v>0.23706461040581939</v>
      </c>
      <c r="R21" s="25">
        <v>20.001431686744233</v>
      </c>
      <c r="S21" s="36"/>
      <c r="T21" s="163"/>
      <c r="U21" s="23"/>
      <c r="V21" s="24"/>
      <c r="W21" s="24">
        <v>1455.9944035293158</v>
      </c>
      <c r="X21" s="24">
        <v>523.25089117697155</v>
      </c>
      <c r="Y21" s="24">
        <v>248.08789669805927</v>
      </c>
      <c r="Z21" s="24">
        <v>1441.0498139331028</v>
      </c>
      <c r="AA21" s="24">
        <v>13.345438945115186</v>
      </c>
      <c r="AB21" s="24">
        <v>10.723598382060883</v>
      </c>
      <c r="AC21" s="25">
        <v>3.9604418910888746</v>
      </c>
    </row>
    <row r="22" spans="2:29" ht="17" thickBot="1" x14ac:dyDescent="0.25">
      <c r="B22" s="14" t="s">
        <v>41</v>
      </c>
      <c r="C22" s="11"/>
      <c r="D22" s="11"/>
      <c r="E22" s="38"/>
      <c r="F22" s="42">
        <v>24.085686393587579</v>
      </c>
      <c r="G22" s="26">
        <v>1.5220243750630451</v>
      </c>
      <c r="H22" s="26">
        <v>2021.3050609376576</v>
      </c>
      <c r="I22" s="26">
        <v>1.305060937657613</v>
      </c>
      <c r="J22" s="27"/>
      <c r="K22" s="28"/>
      <c r="L22" s="28">
        <v>0.49448330638498073</v>
      </c>
      <c r="M22" s="28">
        <v>18.4297535220642</v>
      </c>
      <c r="N22" s="28">
        <v>15</v>
      </c>
      <c r="O22" s="28">
        <v>10.761558711028744</v>
      </c>
      <c r="P22" s="28">
        <v>11.764842681554322</v>
      </c>
      <c r="Q22" s="28">
        <v>1.0785821436468783</v>
      </c>
      <c r="R22" s="29">
        <v>9.1649857237621628</v>
      </c>
      <c r="S22" s="36"/>
      <c r="T22" s="164"/>
      <c r="U22" s="27"/>
      <c r="V22" s="28"/>
      <c r="W22" s="28">
        <v>84.976156266071584</v>
      </c>
      <c r="X22" s="28">
        <v>287.42346976615767</v>
      </c>
      <c r="Y22" s="28">
        <v>1052.8920470755641</v>
      </c>
      <c r="Z22" s="28">
        <v>1012.4123239246951</v>
      </c>
      <c r="AA22" s="28">
        <v>5.5776636716151913</v>
      </c>
      <c r="AB22" s="28">
        <v>13.684321192195242</v>
      </c>
      <c r="AC22" s="29">
        <v>10</v>
      </c>
    </row>
    <row r="24" spans="2:29" x14ac:dyDescent="0.2">
      <c r="P24" s="36" t="s">
        <v>42</v>
      </c>
      <c r="Q24" s="36" t="s">
        <v>42</v>
      </c>
      <c r="R24" s="36" t="s">
        <v>42</v>
      </c>
    </row>
    <row r="25" spans="2:29" x14ac:dyDescent="0.2">
      <c r="B25" s="50" t="s">
        <v>47</v>
      </c>
      <c r="P25" s="36" t="s">
        <v>42</v>
      </c>
      <c r="Q25" s="36" t="s">
        <v>42</v>
      </c>
      <c r="R25" s="36" t="s">
        <v>42</v>
      </c>
    </row>
    <row r="26" spans="2:29" x14ac:dyDescent="0.2">
      <c r="P26" s="36" t="s">
        <v>42</v>
      </c>
      <c r="Q26" s="36" t="s">
        <v>42</v>
      </c>
      <c r="R26" s="36" t="s">
        <v>42</v>
      </c>
    </row>
    <row r="27" spans="2:29" x14ac:dyDescent="0.2">
      <c r="B27" t="s">
        <v>48</v>
      </c>
      <c r="P27" s="36" t="s">
        <v>42</v>
      </c>
      <c r="Q27" s="36" t="s">
        <v>42</v>
      </c>
      <c r="R27" s="36" t="s">
        <v>42</v>
      </c>
      <c r="U27" t="s">
        <v>42</v>
      </c>
    </row>
    <row r="28" spans="2:29" x14ac:dyDescent="0.2">
      <c r="B28" t="s">
        <v>53</v>
      </c>
      <c r="P28" s="36"/>
      <c r="Q28" s="36"/>
      <c r="R28" s="36"/>
    </row>
    <row r="29" spans="2:29" x14ac:dyDescent="0.2">
      <c r="B29" t="s">
        <v>54</v>
      </c>
      <c r="P29" s="36"/>
      <c r="Q29" s="36"/>
      <c r="R29" s="36"/>
    </row>
    <row r="30" spans="2:29" x14ac:dyDescent="0.2">
      <c r="B30" t="s">
        <v>55</v>
      </c>
      <c r="P30" s="36"/>
      <c r="Q30" s="36"/>
      <c r="R30" s="36"/>
    </row>
    <row r="31" spans="2:29" x14ac:dyDescent="0.2">
      <c r="P31" s="36"/>
      <c r="Q31" s="36"/>
      <c r="R31" s="36"/>
    </row>
    <row r="32" spans="2:29" x14ac:dyDescent="0.2">
      <c r="B32" s="142" t="s">
        <v>71</v>
      </c>
      <c r="C32" s="142"/>
      <c r="D32" s="142"/>
      <c r="E32" s="142"/>
      <c r="F32" s="142"/>
      <c r="G32" s="142"/>
      <c r="H32" s="142"/>
      <c r="I32" s="142"/>
      <c r="J32" s="142"/>
      <c r="K32" s="142"/>
      <c r="L32" s="142"/>
      <c r="M32" s="142"/>
      <c r="N32" s="142"/>
      <c r="O32" s="142"/>
      <c r="P32" s="142"/>
      <c r="Q32" s="142"/>
      <c r="R32" s="142"/>
      <c r="S32" s="142"/>
    </row>
    <row r="33" spans="2:18" x14ac:dyDescent="0.2">
      <c r="B33" t="s">
        <v>49</v>
      </c>
      <c r="P33" s="36" t="s">
        <v>42</v>
      </c>
      <c r="Q33" s="36" t="s">
        <v>42</v>
      </c>
      <c r="R33" s="36" t="s">
        <v>42</v>
      </c>
    </row>
    <row r="34" spans="2:18" x14ac:dyDescent="0.2">
      <c r="B34" t="s">
        <v>72</v>
      </c>
      <c r="P34" s="36" t="s">
        <v>42</v>
      </c>
      <c r="Q34" s="36" t="s">
        <v>42</v>
      </c>
      <c r="R34" s="36" t="s">
        <v>42</v>
      </c>
    </row>
    <row r="35" spans="2:18" x14ac:dyDescent="0.2">
      <c r="P35" s="36"/>
      <c r="Q35" s="36"/>
      <c r="R35" s="36"/>
    </row>
    <row r="36" spans="2:18" x14ac:dyDescent="0.2">
      <c r="B36" t="s">
        <v>73</v>
      </c>
      <c r="P36" s="36" t="s">
        <v>42</v>
      </c>
      <c r="Q36" s="36" t="s">
        <v>42</v>
      </c>
      <c r="R36" s="36" t="s">
        <v>42</v>
      </c>
    </row>
    <row r="37" spans="2:18" x14ac:dyDescent="0.2">
      <c r="B37" t="s">
        <v>52</v>
      </c>
      <c r="P37" s="36" t="s">
        <v>42</v>
      </c>
      <c r="Q37" s="36" t="s">
        <v>42</v>
      </c>
      <c r="R37" s="36" t="s">
        <v>42</v>
      </c>
    </row>
    <row r="38" spans="2:18" x14ac:dyDescent="0.2">
      <c r="B38" t="s">
        <v>50</v>
      </c>
      <c r="P38" s="36" t="s">
        <v>42</v>
      </c>
      <c r="Q38" s="36" t="s">
        <v>42</v>
      </c>
      <c r="R38" s="36" t="s">
        <v>42</v>
      </c>
    </row>
    <row r="39" spans="2:18" x14ac:dyDescent="0.2">
      <c r="P39" s="36"/>
      <c r="Q39" s="36"/>
      <c r="R39" s="36"/>
    </row>
    <row r="40" spans="2:18" x14ac:dyDescent="0.2">
      <c r="B40" t="s">
        <v>74</v>
      </c>
      <c r="P40" s="36" t="s">
        <v>42</v>
      </c>
      <c r="Q40" s="36" t="s">
        <v>42</v>
      </c>
      <c r="R40" s="36" t="s">
        <v>42</v>
      </c>
    </row>
    <row r="41" spans="2:18" x14ac:dyDescent="0.2">
      <c r="B41" t="s">
        <v>58</v>
      </c>
      <c r="P41" s="36" t="s">
        <v>42</v>
      </c>
      <c r="Q41" s="36" t="s">
        <v>42</v>
      </c>
      <c r="R41" s="36" t="s">
        <v>42</v>
      </c>
    </row>
    <row r="42" spans="2:18" x14ac:dyDescent="0.2">
      <c r="P42" s="36" t="s">
        <v>42</v>
      </c>
      <c r="Q42" s="36" t="s">
        <v>42</v>
      </c>
      <c r="R42" s="36" t="s">
        <v>42</v>
      </c>
    </row>
    <row r="43" spans="2:18" x14ac:dyDescent="0.2">
      <c r="B43" t="s">
        <v>59</v>
      </c>
      <c r="P43" s="36" t="s">
        <v>42</v>
      </c>
      <c r="Q43" s="36" t="s">
        <v>42</v>
      </c>
      <c r="R43" s="36" t="s">
        <v>42</v>
      </c>
    </row>
    <row r="44" spans="2:18" x14ac:dyDescent="0.2">
      <c r="B44" t="s">
        <v>60</v>
      </c>
      <c r="P44" s="36" t="s">
        <v>45</v>
      </c>
      <c r="Q44" s="36" t="s">
        <v>42</v>
      </c>
      <c r="R44" s="36" t="s">
        <v>42</v>
      </c>
    </row>
    <row r="45" spans="2:18" x14ac:dyDescent="0.2">
      <c r="P45" s="36" t="s">
        <v>42</v>
      </c>
      <c r="Q45" s="36" t="s">
        <v>42</v>
      </c>
      <c r="R45" s="36" t="s">
        <v>42</v>
      </c>
    </row>
    <row r="46" spans="2:18" x14ac:dyDescent="0.2">
      <c r="B46" t="s">
        <v>61</v>
      </c>
      <c r="P46" s="36" t="s">
        <v>42</v>
      </c>
      <c r="Q46" s="36" t="s">
        <v>42</v>
      </c>
    </row>
    <row r="47" spans="2:18" x14ac:dyDescent="0.2">
      <c r="B47" t="s">
        <v>62</v>
      </c>
      <c r="P47" s="36" t="s">
        <v>42</v>
      </c>
    </row>
    <row r="48" spans="2:18" x14ac:dyDescent="0.2">
      <c r="B48" t="s">
        <v>63</v>
      </c>
      <c r="P48" s="36" t="s">
        <v>42</v>
      </c>
    </row>
    <row r="49" spans="2:16" x14ac:dyDescent="0.2">
      <c r="B49" t="s">
        <v>64</v>
      </c>
      <c r="P49" s="36" t="s">
        <v>42</v>
      </c>
    </row>
    <row r="50" spans="2:16" x14ac:dyDescent="0.2">
      <c r="B50" t="s">
        <v>69</v>
      </c>
      <c r="P50" s="36" t="s">
        <v>42</v>
      </c>
    </row>
    <row r="51" spans="2:16" x14ac:dyDescent="0.2">
      <c r="B51" t="s">
        <v>67</v>
      </c>
      <c r="P51" s="36" t="s">
        <v>42</v>
      </c>
    </row>
    <row r="52" spans="2:16" x14ac:dyDescent="0.2">
      <c r="B52" t="s">
        <v>68</v>
      </c>
      <c r="P52" s="36" t="s">
        <v>42</v>
      </c>
    </row>
    <row r="53" spans="2:16" x14ac:dyDescent="0.2">
      <c r="B53" t="s">
        <v>70</v>
      </c>
      <c r="P53" s="36" t="s">
        <v>42</v>
      </c>
    </row>
    <row r="54" spans="2:16" x14ac:dyDescent="0.2">
      <c r="P54" s="36" t="s">
        <v>42</v>
      </c>
    </row>
    <row r="55" spans="2:16" x14ac:dyDescent="0.2">
      <c r="B55" t="s">
        <v>87</v>
      </c>
    </row>
    <row r="56" spans="2:16" x14ac:dyDescent="0.2">
      <c r="B56" t="s">
        <v>77</v>
      </c>
    </row>
    <row r="58" spans="2:16" x14ac:dyDescent="0.2">
      <c r="B58" t="s">
        <v>78</v>
      </c>
    </row>
    <row r="59" spans="2:16" x14ac:dyDescent="0.2">
      <c r="B59" t="s">
        <v>79</v>
      </c>
    </row>
    <row r="60" spans="2:16" x14ac:dyDescent="0.2">
      <c r="B60" t="s">
        <v>88</v>
      </c>
    </row>
    <row r="61" spans="2:16" x14ac:dyDescent="0.2">
      <c r="B61" t="s">
        <v>89</v>
      </c>
    </row>
    <row r="63" spans="2:16" x14ac:dyDescent="0.2">
      <c r="B63" t="s">
        <v>80</v>
      </c>
    </row>
    <row r="64" spans="2:16" x14ac:dyDescent="0.2">
      <c r="B64" t="s">
        <v>81</v>
      </c>
    </row>
    <row r="65" spans="2:2" x14ac:dyDescent="0.2">
      <c r="B65" t="s">
        <v>82</v>
      </c>
    </row>
    <row r="66" spans="2:2" x14ac:dyDescent="0.2">
      <c r="B66" t="s">
        <v>83</v>
      </c>
    </row>
    <row r="67" spans="2:2" x14ac:dyDescent="0.2">
      <c r="B67" t="s">
        <v>84</v>
      </c>
    </row>
    <row r="68" spans="2:2" x14ac:dyDescent="0.2">
      <c r="B68" t="s">
        <v>85</v>
      </c>
    </row>
    <row r="69" spans="2:2" x14ac:dyDescent="0.2">
      <c r="B69" t="s">
        <v>86</v>
      </c>
    </row>
  </sheetData>
  <mergeCells count="13">
    <mergeCell ref="B32:S32"/>
    <mergeCell ref="G4:G7"/>
    <mergeCell ref="J4:AC4"/>
    <mergeCell ref="I5:I7"/>
    <mergeCell ref="J5:R6"/>
    <mergeCell ref="T5:T22"/>
    <mergeCell ref="U5:AC6"/>
    <mergeCell ref="H5:H7"/>
    <mergeCell ref="B4:B7"/>
    <mergeCell ref="C4:C7"/>
    <mergeCell ref="D4:D7"/>
    <mergeCell ref="E4:E7"/>
    <mergeCell ref="F4:F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99C92-CD87-504A-A6F0-7FF4C16E227F}">
  <dimension ref="A2:AC78"/>
  <sheetViews>
    <sheetView zoomScale="83" workbookViewId="0">
      <selection activeCell="B40" sqref="B40"/>
    </sheetView>
  </sheetViews>
  <sheetFormatPr baseColWidth="10" defaultRowHeight="16" x14ac:dyDescent="0.2"/>
  <cols>
    <col min="2" max="2" width="21.5" customWidth="1"/>
    <col min="3" max="3" width="9.1640625" customWidth="1"/>
    <col min="4" max="4" width="7.5" customWidth="1"/>
    <col min="5" max="5" width="7.6640625" customWidth="1"/>
    <col min="6" max="6" width="9.5" customWidth="1"/>
    <col min="7" max="8" width="11.6640625" style="15" customWidth="1"/>
    <col min="9" max="9" width="9.1640625" customWidth="1"/>
    <col min="10" max="11" width="6" bestFit="1" customWidth="1"/>
    <col min="12" max="12" width="4.83203125" customWidth="1"/>
    <col min="13" max="13" width="6.83203125" customWidth="1"/>
    <col min="14" max="16" width="12.1640625" bestFit="1" customWidth="1"/>
    <col min="17" max="17" width="4.83203125" customWidth="1"/>
    <col min="18" max="18" width="12.1640625" bestFit="1" customWidth="1"/>
    <col min="19" max="19" width="4.83203125" customWidth="1"/>
    <col min="20" max="20" width="1.1640625" customWidth="1"/>
    <col min="21" max="22" width="6.6640625" bestFit="1" customWidth="1"/>
    <col min="23" max="28" width="12.1640625" bestFit="1" customWidth="1"/>
    <col min="29" max="29" width="11.1640625" bestFit="1" customWidth="1"/>
  </cols>
  <sheetData>
    <row r="2" spans="2:29" ht="26" x14ac:dyDescent="0.3">
      <c r="B2" s="49" t="s">
        <v>90</v>
      </c>
    </row>
    <row r="3" spans="2:29" ht="17" thickBot="1" x14ac:dyDescent="0.25"/>
    <row r="4" spans="2:29" x14ac:dyDescent="0.2">
      <c r="B4" s="143" t="s">
        <v>0</v>
      </c>
      <c r="C4" s="143" t="s">
        <v>1</v>
      </c>
      <c r="D4" s="145" t="s">
        <v>2</v>
      </c>
      <c r="E4" s="172" t="s">
        <v>3</v>
      </c>
      <c r="F4" s="147" t="s">
        <v>4</v>
      </c>
      <c r="G4" s="152" t="s">
        <v>5</v>
      </c>
      <c r="H4" s="18"/>
      <c r="I4" s="19"/>
      <c r="J4" s="156" t="s">
        <v>6</v>
      </c>
      <c r="K4" s="156"/>
      <c r="L4" s="156"/>
      <c r="M4" s="156"/>
      <c r="N4" s="156"/>
      <c r="O4" s="156"/>
      <c r="P4" s="156"/>
      <c r="Q4" s="156"/>
      <c r="R4" s="156"/>
      <c r="S4" s="156"/>
      <c r="T4" s="156"/>
      <c r="U4" s="156"/>
      <c r="V4" s="156"/>
      <c r="W4" s="156"/>
      <c r="X4" s="156"/>
      <c r="Y4" s="156"/>
      <c r="Z4" s="156"/>
      <c r="AA4" s="156"/>
      <c r="AB4" s="156"/>
      <c r="AC4" s="157"/>
    </row>
    <row r="5" spans="2:29" x14ac:dyDescent="0.2">
      <c r="B5" s="170"/>
      <c r="C5" s="170"/>
      <c r="D5" s="171"/>
      <c r="E5" s="173"/>
      <c r="F5" s="153"/>
      <c r="G5" s="153"/>
      <c r="H5" s="158" t="s">
        <v>51</v>
      </c>
      <c r="I5" s="158" t="s">
        <v>7</v>
      </c>
      <c r="J5" s="159" t="s">
        <v>8</v>
      </c>
      <c r="K5" s="160"/>
      <c r="L5" s="160"/>
      <c r="M5" s="160"/>
      <c r="N5" s="160"/>
      <c r="O5" s="160"/>
      <c r="P5" s="160"/>
      <c r="Q5" s="160"/>
      <c r="R5" s="161"/>
      <c r="S5" s="37"/>
      <c r="T5" s="162"/>
      <c r="U5" s="158" t="s">
        <v>46</v>
      </c>
      <c r="V5" s="165"/>
      <c r="W5" s="165"/>
      <c r="X5" s="165"/>
      <c r="Y5" s="165"/>
      <c r="Z5" s="165"/>
      <c r="AA5" s="165"/>
      <c r="AB5" s="165"/>
      <c r="AC5" s="166"/>
    </row>
    <row r="6" spans="2:29" ht="17" thickBot="1" x14ac:dyDescent="0.25">
      <c r="B6" s="170"/>
      <c r="C6" s="170"/>
      <c r="D6" s="171"/>
      <c r="E6" s="173"/>
      <c r="F6" s="153"/>
      <c r="G6" s="154"/>
      <c r="H6" s="158"/>
      <c r="I6" s="158"/>
      <c r="J6" s="159"/>
      <c r="K6" s="160"/>
      <c r="L6" s="160"/>
      <c r="M6" s="160"/>
      <c r="N6" s="160"/>
      <c r="O6" s="160"/>
      <c r="P6" s="160"/>
      <c r="Q6" s="160"/>
      <c r="R6" s="161"/>
      <c r="S6" s="37"/>
      <c r="T6" s="162"/>
      <c r="U6" s="167"/>
      <c r="V6" s="168"/>
      <c r="W6" s="168"/>
      <c r="X6" s="168"/>
      <c r="Y6" s="168"/>
      <c r="Z6" s="168"/>
      <c r="AA6" s="168"/>
      <c r="AB6" s="168"/>
      <c r="AC6" s="169"/>
    </row>
    <row r="7" spans="2:29" ht="17" thickBot="1" x14ac:dyDescent="0.25">
      <c r="B7" s="144"/>
      <c r="C7" s="144"/>
      <c r="D7" s="146"/>
      <c r="E7" s="174"/>
      <c r="F7" s="148"/>
      <c r="G7" s="155"/>
      <c r="H7" s="148"/>
      <c r="I7" s="148"/>
      <c r="J7" s="43" t="s">
        <v>57</v>
      </c>
      <c r="K7" s="44" t="s">
        <v>56</v>
      </c>
      <c r="L7" s="45" t="s">
        <v>11</v>
      </c>
      <c r="M7" s="46" t="s">
        <v>12</v>
      </c>
      <c r="N7" s="46" t="s">
        <v>13</v>
      </c>
      <c r="O7" s="46" t="s">
        <v>14</v>
      </c>
      <c r="P7" s="47" t="s">
        <v>43</v>
      </c>
      <c r="Q7" s="47" t="s">
        <v>66</v>
      </c>
      <c r="R7" s="47" t="s">
        <v>44</v>
      </c>
      <c r="S7" s="39"/>
      <c r="T7" s="163"/>
      <c r="U7" s="48" t="s">
        <v>75</v>
      </c>
      <c r="V7" s="44" t="s">
        <v>76</v>
      </c>
      <c r="W7" s="9" t="s">
        <v>18</v>
      </c>
      <c r="X7" s="7" t="s">
        <v>19</v>
      </c>
      <c r="Y7" s="7" t="s">
        <v>20</v>
      </c>
      <c r="Z7" s="7" t="s">
        <v>21</v>
      </c>
      <c r="AA7" s="7" t="s">
        <v>11</v>
      </c>
      <c r="AB7" s="7" t="s">
        <v>22</v>
      </c>
      <c r="AC7" s="7" t="s">
        <v>23</v>
      </c>
    </row>
    <row r="8" spans="2:29" x14ac:dyDescent="0.2">
      <c r="B8" s="10" t="s">
        <v>24</v>
      </c>
      <c r="C8" s="11"/>
      <c r="D8" s="11"/>
      <c r="E8" s="38"/>
      <c r="F8" s="41">
        <v>61.317535219354014</v>
      </c>
      <c r="G8" s="41">
        <v>18.416701743595834</v>
      </c>
      <c r="H8" s="41">
        <v>2063.5417543589897</v>
      </c>
      <c r="I8" s="41">
        <v>43.541754358989579</v>
      </c>
      <c r="J8" s="20"/>
      <c r="K8" s="21"/>
      <c r="L8" s="21">
        <v>0.3774313314476459</v>
      </c>
      <c r="M8" s="21">
        <v>23.96816936178562</v>
      </c>
      <c r="N8" s="21">
        <v>11.011140380000306</v>
      </c>
      <c r="O8" s="21">
        <v>9.4162947559314354</v>
      </c>
      <c r="P8" s="21">
        <v>4.567291859656053</v>
      </c>
      <c r="Q8" s="21">
        <v>0.40064399909484827</v>
      </c>
      <c r="R8" s="22">
        <v>4.9452711968735352</v>
      </c>
      <c r="S8" s="36"/>
      <c r="T8" s="163"/>
      <c r="U8" s="20"/>
      <c r="V8" s="21"/>
      <c r="W8" s="21">
        <v>600.22939466460775</v>
      </c>
      <c r="X8" s="21">
        <v>226.06340829399193</v>
      </c>
      <c r="Y8" s="21">
        <v>1303.0745754168122</v>
      </c>
      <c r="Z8" s="21">
        <v>1262.1706335972158</v>
      </c>
      <c r="AA8" s="21">
        <v>9.6362577451066951</v>
      </c>
      <c r="AB8" s="21">
        <v>4.1110014068816803</v>
      </c>
      <c r="AC8" s="22">
        <v>7.6534503609276605</v>
      </c>
    </row>
    <row r="9" spans="2:29" x14ac:dyDescent="0.2">
      <c r="B9" s="14" t="s">
        <v>26</v>
      </c>
      <c r="C9" s="11"/>
      <c r="D9" s="11"/>
      <c r="E9" s="38"/>
      <c r="F9" s="16">
        <v>57.76630984111231</v>
      </c>
      <c r="G9" s="17">
        <v>20</v>
      </c>
      <c r="H9" s="17">
        <v>2070</v>
      </c>
      <c r="I9" s="17">
        <v>50</v>
      </c>
      <c r="J9" s="23"/>
      <c r="K9" s="24"/>
      <c r="L9" s="24">
        <v>0.79030471264554558</v>
      </c>
      <c r="M9" s="24">
        <v>28.092704022400422</v>
      </c>
      <c r="N9" s="24">
        <v>8.550270970236582</v>
      </c>
      <c r="O9" s="24">
        <v>12.388429732324733</v>
      </c>
      <c r="P9" s="24">
        <v>22.448796783526355</v>
      </c>
      <c r="Q9" s="24">
        <v>6.5027311735997024</v>
      </c>
      <c r="R9" s="25">
        <v>35</v>
      </c>
      <c r="S9" s="36"/>
      <c r="T9" s="163"/>
      <c r="U9" s="23"/>
      <c r="V9" s="24"/>
      <c r="W9" s="24">
        <v>1459.4163326613218</v>
      </c>
      <c r="X9" s="24">
        <v>746.7772555988829</v>
      </c>
      <c r="Y9" s="24">
        <v>343.84994779572889</v>
      </c>
      <c r="Z9" s="24">
        <v>1131.9905036954992</v>
      </c>
      <c r="AA9" s="24">
        <v>13.268459777115146</v>
      </c>
      <c r="AB9" s="24">
        <v>1.6333873498183709</v>
      </c>
      <c r="AC9" s="25">
        <v>4.6934958500937709</v>
      </c>
    </row>
    <row r="10" spans="2:29" x14ac:dyDescent="0.2">
      <c r="B10" s="14" t="s">
        <v>27</v>
      </c>
      <c r="C10" s="11"/>
      <c r="D10" s="11"/>
      <c r="E10" s="38"/>
      <c r="F10" s="16">
        <v>54.618317542789278</v>
      </c>
      <c r="G10" s="17">
        <v>16.419212219272872</v>
      </c>
      <c r="H10" s="17">
        <v>2058.5480305481824</v>
      </c>
      <c r="I10" s="17">
        <v>38.548030548182176</v>
      </c>
      <c r="J10" s="23"/>
      <c r="K10" s="24"/>
      <c r="L10" s="24">
        <v>1</v>
      </c>
      <c r="M10" s="24">
        <v>39.731656998477732</v>
      </c>
      <c r="N10" s="24">
        <v>9.8225313327200343</v>
      </c>
      <c r="O10" s="24">
        <v>8.5074177476881108</v>
      </c>
      <c r="P10" s="24">
        <v>2.456191412796092</v>
      </c>
      <c r="Q10" s="24">
        <v>2.5309927050550165</v>
      </c>
      <c r="R10" s="25">
        <v>9.1820984070630516</v>
      </c>
      <c r="S10" s="36"/>
      <c r="T10" s="163"/>
      <c r="U10" s="23"/>
      <c r="V10" s="24"/>
      <c r="W10" s="24">
        <v>1093.5861040630871</v>
      </c>
      <c r="X10" s="24">
        <v>575.20608026158027</v>
      </c>
      <c r="Y10" s="24">
        <v>1500</v>
      </c>
      <c r="Z10" s="24">
        <v>804.09569697698782</v>
      </c>
      <c r="AA10" s="24">
        <v>5.2527904790719075</v>
      </c>
      <c r="AB10" s="24">
        <v>15</v>
      </c>
      <c r="AC10" s="25">
        <v>5.9510706389005934</v>
      </c>
    </row>
    <row r="11" spans="2:29" x14ac:dyDescent="0.2">
      <c r="B11" s="14" t="s">
        <v>29</v>
      </c>
      <c r="C11" s="11"/>
      <c r="D11" s="11"/>
      <c r="E11" s="38"/>
      <c r="F11" s="16">
        <v>27.767639404769806</v>
      </c>
      <c r="G11" s="17">
        <v>15.861785628327297</v>
      </c>
      <c r="H11" s="17">
        <v>2057.1544640708184</v>
      </c>
      <c r="I11" s="17">
        <v>37.154464070818236</v>
      </c>
      <c r="J11" s="23"/>
      <c r="K11" s="24"/>
      <c r="L11" s="24">
        <v>0.14321290505445225</v>
      </c>
      <c r="M11" s="24">
        <v>39.404072625025883</v>
      </c>
      <c r="N11" s="24">
        <v>7.0775035554577128</v>
      </c>
      <c r="O11" s="24">
        <v>18.544578788705842</v>
      </c>
      <c r="P11" s="24">
        <v>0.51292304514898568</v>
      </c>
      <c r="Q11" s="24">
        <v>1.9551420416547716</v>
      </c>
      <c r="R11" s="25">
        <v>13.64699873191234</v>
      </c>
      <c r="S11" s="36"/>
      <c r="T11" s="163"/>
      <c r="U11" s="23"/>
      <c r="V11" s="24"/>
      <c r="W11" s="24">
        <v>481.33592355193912</v>
      </c>
      <c r="X11" s="24">
        <v>1500</v>
      </c>
      <c r="Y11" s="24">
        <v>476.29566707983832</v>
      </c>
      <c r="Z11" s="24">
        <v>1178.7413637927687</v>
      </c>
      <c r="AA11" s="24">
        <v>4.3016542410788903</v>
      </c>
      <c r="AB11" s="24">
        <v>8.3614260178131214</v>
      </c>
      <c r="AC11" s="25">
        <v>1.4477700943991885</v>
      </c>
    </row>
    <row r="12" spans="2:29" x14ac:dyDescent="0.2">
      <c r="B12" s="14" t="s">
        <v>30</v>
      </c>
      <c r="C12" s="11"/>
      <c r="D12" s="11"/>
      <c r="E12" s="38"/>
      <c r="F12" s="16">
        <v>23.183854165659458</v>
      </c>
      <c r="G12" s="17">
        <v>16.654255756781986</v>
      </c>
      <c r="H12" s="17">
        <v>2059.135639391955</v>
      </c>
      <c r="I12" s="17">
        <v>39.13563939195496</v>
      </c>
      <c r="J12" s="23"/>
      <c r="K12" s="24"/>
      <c r="L12" s="24">
        <v>0.32158496127808439</v>
      </c>
      <c r="M12" s="24">
        <v>19.137447219925569</v>
      </c>
      <c r="N12" s="24">
        <v>9.1909809289337705</v>
      </c>
      <c r="O12" s="24">
        <v>7.872009669775351</v>
      </c>
      <c r="P12" s="24">
        <v>23.339480247253448</v>
      </c>
      <c r="Q12" s="24">
        <v>6.8281295878996717</v>
      </c>
      <c r="R12" s="25">
        <v>4.9098586153277326</v>
      </c>
      <c r="S12" s="36"/>
      <c r="T12" s="163"/>
      <c r="U12" s="23"/>
      <c r="V12" s="24"/>
      <c r="W12" s="24">
        <v>1500</v>
      </c>
      <c r="X12" s="24">
        <v>106.19526262682095</v>
      </c>
      <c r="Y12" s="24">
        <v>9.5757224838174899</v>
      </c>
      <c r="Z12" s="24">
        <v>1441.781728359608</v>
      </c>
      <c r="AA12" s="24">
        <v>3.0047441347083166</v>
      </c>
      <c r="AB12" s="24">
        <v>1.9589755811312679</v>
      </c>
      <c r="AC12" s="25">
        <v>3.3328372468845897</v>
      </c>
    </row>
    <row r="13" spans="2:29" x14ac:dyDescent="0.2">
      <c r="B13" s="14" t="s">
        <v>31</v>
      </c>
      <c r="C13" s="11"/>
      <c r="D13" s="11"/>
      <c r="E13" s="38"/>
      <c r="F13" s="16">
        <v>57.526061721476864</v>
      </c>
      <c r="G13" s="17">
        <v>10.776323911790197</v>
      </c>
      <c r="H13" s="17">
        <v>2044.4408097794756</v>
      </c>
      <c r="I13" s="17">
        <v>24.440809779475494</v>
      </c>
      <c r="J13" s="23"/>
      <c r="K13" s="24"/>
      <c r="L13" s="24">
        <v>0.51187155984454924</v>
      </c>
      <c r="M13" s="24">
        <v>15.82524068435395</v>
      </c>
      <c r="N13" s="24">
        <v>14.729157806144654</v>
      </c>
      <c r="O13" s="24">
        <v>0.90051633817474164</v>
      </c>
      <c r="P13" s="24">
        <v>24.919065975485704</v>
      </c>
      <c r="Q13" s="24">
        <v>0.27499129199320471</v>
      </c>
      <c r="R13" s="25">
        <v>34.940057032514304</v>
      </c>
      <c r="S13" s="36"/>
      <c r="T13" s="163"/>
      <c r="U13" s="23"/>
      <c r="V13" s="24"/>
      <c r="W13" s="24">
        <v>1464.9679368139671</v>
      </c>
      <c r="X13" s="24">
        <v>35.912785623618873</v>
      </c>
      <c r="Y13" s="24">
        <v>689.25971507394001</v>
      </c>
      <c r="Z13" s="24">
        <v>1364.7011035121009</v>
      </c>
      <c r="AA13" s="24">
        <v>3.3875043257888886</v>
      </c>
      <c r="AB13" s="24">
        <v>12.454068675372138</v>
      </c>
      <c r="AC13" s="25">
        <v>2.9723177366375197</v>
      </c>
    </row>
    <row r="14" spans="2:29" x14ac:dyDescent="0.2">
      <c r="B14" s="14" t="s">
        <v>32</v>
      </c>
      <c r="C14" s="11"/>
      <c r="D14" s="11"/>
      <c r="E14" s="38"/>
      <c r="F14" s="16">
        <v>24.846697281224856</v>
      </c>
      <c r="G14" s="17">
        <v>5.7451507840131786</v>
      </c>
      <c r="H14" s="17">
        <v>2031.862876960033</v>
      </c>
      <c r="I14" s="17">
        <v>11.862876960032947</v>
      </c>
      <c r="J14" s="23"/>
      <c r="K14" s="24"/>
      <c r="L14" s="24">
        <v>0.72036906942157142</v>
      </c>
      <c r="M14" s="24">
        <v>39.890245667814355</v>
      </c>
      <c r="N14" s="24">
        <v>12.055071361644242</v>
      </c>
      <c r="O14" s="24">
        <v>2.2194652143224172</v>
      </c>
      <c r="P14" s="24">
        <v>4.4971605807487878</v>
      </c>
      <c r="Q14" s="24">
        <v>3.8741893335053952</v>
      </c>
      <c r="R14" s="25">
        <v>34.741196521793661</v>
      </c>
      <c r="S14" s="36"/>
      <c r="T14" s="163"/>
      <c r="U14" s="23"/>
      <c r="V14" s="24"/>
      <c r="W14" s="24">
        <v>1495.6396843486743</v>
      </c>
      <c r="X14" s="24">
        <v>394.51368270377702</v>
      </c>
      <c r="Y14" s="24">
        <v>1026.983427543194</v>
      </c>
      <c r="Z14" s="24">
        <v>133.62558520930568</v>
      </c>
      <c r="AA14" s="24">
        <v>9.46023571464114</v>
      </c>
      <c r="AB14" s="24">
        <v>12.906062647188241</v>
      </c>
      <c r="AC14" s="25">
        <v>0.52592445705120472</v>
      </c>
    </row>
    <row r="15" spans="2:29" x14ac:dyDescent="0.2">
      <c r="B15" s="14" t="s">
        <v>33</v>
      </c>
      <c r="C15" s="11"/>
      <c r="D15" s="11"/>
      <c r="E15" s="38"/>
      <c r="F15" s="16">
        <v>54.555500127953174</v>
      </c>
      <c r="G15" s="17">
        <v>5.0650430959533459</v>
      </c>
      <c r="H15" s="17">
        <v>2030.1626077398835</v>
      </c>
      <c r="I15" s="17">
        <v>10.162607739883365</v>
      </c>
      <c r="J15" s="23"/>
      <c r="K15" s="24"/>
      <c r="L15" s="24">
        <v>0.87175765351376433</v>
      </c>
      <c r="M15" s="24">
        <v>13.578462272316703</v>
      </c>
      <c r="N15" s="24">
        <v>4.2325395467912497</v>
      </c>
      <c r="O15" s="24">
        <v>10.51831350538165</v>
      </c>
      <c r="P15" s="24">
        <v>12.771690725581351</v>
      </c>
      <c r="Q15" s="24">
        <v>8</v>
      </c>
      <c r="R15" s="25">
        <v>20.263883148399103</v>
      </c>
      <c r="S15" s="36"/>
      <c r="T15" s="163"/>
      <c r="U15" s="23"/>
      <c r="V15" s="24"/>
      <c r="W15" s="24">
        <v>644.42411359000835</v>
      </c>
      <c r="X15" s="24">
        <v>1491.0086165806595</v>
      </c>
      <c r="Y15" s="24">
        <v>1487.3913633924983</v>
      </c>
      <c r="Z15" s="24">
        <v>511.63024531193565</v>
      </c>
      <c r="AA15" s="24">
        <v>11.210937143409843</v>
      </c>
      <c r="AB15" s="24">
        <v>14.524737194084002</v>
      </c>
      <c r="AC15" s="25">
        <v>7.6032403511837057</v>
      </c>
    </row>
    <row r="16" spans="2:29" x14ac:dyDescent="0.2">
      <c r="B16" s="14" t="s">
        <v>34</v>
      </c>
      <c r="C16" s="11"/>
      <c r="D16" s="11"/>
      <c r="E16" s="38"/>
      <c r="F16" s="16">
        <v>9.2164071036740189</v>
      </c>
      <c r="G16" s="17">
        <v>19.949282026398368</v>
      </c>
      <c r="H16" s="17">
        <v>2067.373205065996</v>
      </c>
      <c r="I16" s="17">
        <v>47.373205065995919</v>
      </c>
      <c r="J16" s="23"/>
      <c r="K16" s="24"/>
      <c r="L16" s="24">
        <v>0.79767154516482786</v>
      </c>
      <c r="M16" s="24">
        <v>18.046103040347219</v>
      </c>
      <c r="N16" s="24">
        <v>0.81497233754249376</v>
      </c>
      <c r="O16" s="24">
        <v>13.27897757451575</v>
      </c>
      <c r="P16" s="24">
        <v>26</v>
      </c>
      <c r="Q16" s="24">
        <v>3.9477500792440781</v>
      </c>
      <c r="R16" s="25">
        <v>2.1324663165303814</v>
      </c>
      <c r="S16" s="36"/>
      <c r="T16" s="163"/>
      <c r="U16" s="23"/>
      <c r="V16" s="24"/>
      <c r="W16" s="24">
        <v>1014.0404793933535</v>
      </c>
      <c r="X16" s="24">
        <v>474.81195957591808</v>
      </c>
      <c r="Y16" s="24">
        <v>133.06870640094593</v>
      </c>
      <c r="Z16" s="24">
        <v>150.93032153775042</v>
      </c>
      <c r="AA16" s="24">
        <v>0.61376026647660586</v>
      </c>
      <c r="AB16" s="24">
        <v>0.60459297495039854</v>
      </c>
      <c r="AC16" s="25">
        <v>1.9653802287987303</v>
      </c>
    </row>
    <row r="17" spans="2:29" x14ac:dyDescent="0.2">
      <c r="B17" s="14" t="s">
        <v>36</v>
      </c>
      <c r="C17" s="11"/>
      <c r="D17" s="11"/>
      <c r="E17" s="38"/>
      <c r="F17" s="16">
        <v>60.542760980924527</v>
      </c>
      <c r="G17" s="17">
        <v>17.896657693205555</v>
      </c>
      <c r="H17" s="17">
        <v>2062.2416442330141</v>
      </c>
      <c r="I17" s="17">
        <v>42.241644233013886</v>
      </c>
      <c r="J17" s="23"/>
      <c r="K17" s="24"/>
      <c r="L17" s="24">
        <v>0.28396041579173498</v>
      </c>
      <c r="M17" s="24">
        <v>18.957418347840655</v>
      </c>
      <c r="N17" s="24">
        <v>12.056204739703782</v>
      </c>
      <c r="O17" s="24">
        <v>1.1695296404540951</v>
      </c>
      <c r="P17" s="24">
        <v>20.483481154761485</v>
      </c>
      <c r="Q17" s="24">
        <v>3.6193003601388192</v>
      </c>
      <c r="R17" s="25">
        <v>30.918896457756141</v>
      </c>
      <c r="S17" s="36"/>
      <c r="T17" s="163"/>
      <c r="U17" s="23"/>
      <c r="V17" s="24"/>
      <c r="W17" s="24">
        <v>82.22145414919963</v>
      </c>
      <c r="X17" s="24">
        <v>1365.2135513445912</v>
      </c>
      <c r="Y17" s="24">
        <v>722.72160869228139</v>
      </c>
      <c r="Z17" s="24">
        <v>225.50924357754167</v>
      </c>
      <c r="AA17" s="24">
        <v>9.2299570855330142</v>
      </c>
      <c r="AB17" s="24">
        <v>10.380294263936486</v>
      </c>
      <c r="AC17" s="25">
        <v>4.3877828950891899</v>
      </c>
    </row>
    <row r="18" spans="2:29" x14ac:dyDescent="0.2">
      <c r="B18" s="14" t="s">
        <v>37</v>
      </c>
      <c r="C18" s="11"/>
      <c r="D18" s="11"/>
      <c r="E18" s="38"/>
      <c r="F18" s="16">
        <v>24.686333357469241</v>
      </c>
      <c r="G18" s="17">
        <v>10.477822778755643</v>
      </c>
      <c r="H18" s="17">
        <v>2043.6945569468892</v>
      </c>
      <c r="I18" s="17">
        <v>23.694556946889108</v>
      </c>
      <c r="J18" s="23"/>
      <c r="K18" s="24"/>
      <c r="L18" s="24">
        <v>4.6093734448328733E-2</v>
      </c>
      <c r="M18" s="24">
        <v>3.2465421952356577</v>
      </c>
      <c r="N18" s="24">
        <v>12.534999851779551</v>
      </c>
      <c r="O18" s="24">
        <v>2.1513252076602409</v>
      </c>
      <c r="P18" s="24">
        <v>21.681354475517857</v>
      </c>
      <c r="Q18" s="24">
        <v>0.4797490319179003</v>
      </c>
      <c r="R18" s="25">
        <v>20.093271532115278</v>
      </c>
      <c r="S18" s="36"/>
      <c r="T18" s="163"/>
      <c r="U18" s="23"/>
      <c r="V18" s="24"/>
      <c r="W18" s="24">
        <v>1142.2854613924114</v>
      </c>
      <c r="X18" s="24">
        <v>103.79281939083516</v>
      </c>
      <c r="Y18" s="24">
        <v>133.53454234922569</v>
      </c>
      <c r="Z18" s="24">
        <v>281.46128915935265</v>
      </c>
      <c r="AA18" s="24">
        <v>15</v>
      </c>
      <c r="AB18" s="24">
        <v>10.611107574311568</v>
      </c>
      <c r="AC18" s="25">
        <v>8.9260839833822558</v>
      </c>
    </row>
    <row r="19" spans="2:29" x14ac:dyDescent="0.2">
      <c r="B19" s="14" t="s">
        <v>38</v>
      </c>
      <c r="C19" s="11"/>
      <c r="D19" s="11"/>
      <c r="E19" s="38"/>
      <c r="F19" s="16">
        <v>46.063690430666441</v>
      </c>
      <c r="G19" s="17">
        <v>4.1544182463961024</v>
      </c>
      <c r="H19" s="17">
        <v>2027.8860456159903</v>
      </c>
      <c r="I19" s="17">
        <v>7.8860456159902554</v>
      </c>
      <c r="J19" s="23"/>
      <c r="K19" s="24"/>
      <c r="L19" s="24">
        <v>0.86419487909267645</v>
      </c>
      <c r="M19" s="24">
        <v>26.413418142285462</v>
      </c>
      <c r="N19" s="24">
        <v>5.497782899157138</v>
      </c>
      <c r="O19" s="24">
        <v>19</v>
      </c>
      <c r="P19" s="24">
        <v>20.428122985601117</v>
      </c>
      <c r="Q19" s="24">
        <v>1.4424906404196962</v>
      </c>
      <c r="R19" s="25">
        <v>4.1706332180141947</v>
      </c>
      <c r="S19" s="36"/>
      <c r="T19" s="163"/>
      <c r="U19" s="23"/>
      <c r="V19" s="24"/>
      <c r="W19" s="24">
        <v>1395.4602534007984</v>
      </c>
      <c r="X19" s="24">
        <v>1116.7933680232129</v>
      </c>
      <c r="Y19" s="24">
        <v>1118.6333161512389</v>
      </c>
      <c r="Z19" s="24">
        <v>1500</v>
      </c>
      <c r="AA19" s="24">
        <v>6.2226059347744833</v>
      </c>
      <c r="AB19" s="24">
        <v>1.8107237988931966</v>
      </c>
      <c r="AC19" s="25">
        <v>4.6290485263629426</v>
      </c>
    </row>
    <row r="20" spans="2:29" x14ac:dyDescent="0.2">
      <c r="B20" s="14" t="s">
        <v>39</v>
      </c>
      <c r="C20" s="11"/>
      <c r="D20" s="11"/>
      <c r="E20" s="38"/>
      <c r="F20" s="16">
        <v>70</v>
      </c>
      <c r="G20" s="17">
        <v>0.77609548764515879</v>
      </c>
      <c r="H20" s="17">
        <v>2020.5</v>
      </c>
      <c r="I20" s="17">
        <v>0.5</v>
      </c>
      <c r="J20" s="23"/>
      <c r="K20" s="24"/>
      <c r="L20" s="24">
        <v>0.59857472928080124</v>
      </c>
      <c r="M20" s="24">
        <v>26.553650004093573</v>
      </c>
      <c r="N20" s="24">
        <v>12.096595719295868</v>
      </c>
      <c r="O20" s="24">
        <v>9.8869436822073382</v>
      </c>
      <c r="P20" s="24">
        <v>16.117960361461606</v>
      </c>
      <c r="Q20" s="24">
        <v>4.3674110754506392</v>
      </c>
      <c r="R20" s="25">
        <v>12.61082449873761</v>
      </c>
      <c r="S20" s="36"/>
      <c r="T20" s="163"/>
      <c r="U20" s="23"/>
      <c r="V20" s="24"/>
      <c r="W20" s="24">
        <v>633.44510137633711</v>
      </c>
      <c r="X20" s="24">
        <v>1181.815530766022</v>
      </c>
      <c r="Y20" s="24">
        <v>1.355294750561624</v>
      </c>
      <c r="Z20" s="24">
        <v>186.26225785083506</v>
      </c>
      <c r="AA20" s="24">
        <v>14.995325872434989</v>
      </c>
      <c r="AB20" s="24">
        <v>12.956351878245981</v>
      </c>
      <c r="AC20" s="25">
        <v>8.614646998373285</v>
      </c>
    </row>
    <row r="21" spans="2:29" x14ac:dyDescent="0.2">
      <c r="B21" s="14" t="s">
        <v>40</v>
      </c>
      <c r="C21" s="11"/>
      <c r="D21" s="11"/>
      <c r="E21" s="38"/>
      <c r="F21" s="16">
        <v>13.909016721048477</v>
      </c>
      <c r="G21" s="17">
        <v>4.06868645210435</v>
      </c>
      <c r="H21" s="17">
        <v>2027.6717161302608</v>
      </c>
      <c r="I21" s="17">
        <v>7.671716130260875</v>
      </c>
      <c r="J21" s="23"/>
      <c r="K21" s="24"/>
      <c r="L21" s="24">
        <v>0.44397071747824679</v>
      </c>
      <c r="M21" s="24">
        <v>29.455310849507121</v>
      </c>
      <c r="N21" s="24">
        <v>13.752590747985842</v>
      </c>
      <c r="O21" s="24">
        <v>14.405147586949292</v>
      </c>
      <c r="P21" s="24">
        <v>12.322333232854534</v>
      </c>
      <c r="Q21" s="24">
        <v>0.23706461040581939</v>
      </c>
      <c r="R21" s="25">
        <v>20.001431686744233</v>
      </c>
      <c r="S21" s="36"/>
      <c r="T21" s="163"/>
      <c r="U21" s="23"/>
      <c r="V21" s="24"/>
      <c r="W21" s="24">
        <v>1455.9944035293158</v>
      </c>
      <c r="X21" s="24">
        <v>523.25089117697155</v>
      </c>
      <c r="Y21" s="24">
        <v>248.08789669805927</v>
      </c>
      <c r="Z21" s="24">
        <v>1441.0498139331028</v>
      </c>
      <c r="AA21" s="24">
        <v>13.345438945115186</v>
      </c>
      <c r="AB21" s="24">
        <v>10.723598382060883</v>
      </c>
      <c r="AC21" s="25">
        <v>3.9604418910888746</v>
      </c>
    </row>
    <row r="22" spans="2:29" ht="17" thickBot="1" x14ac:dyDescent="0.25">
      <c r="B22" s="14" t="s">
        <v>41</v>
      </c>
      <c r="C22" s="11"/>
      <c r="D22" s="11"/>
      <c r="E22" s="38"/>
      <c r="F22" s="42">
        <v>24.085686393587579</v>
      </c>
      <c r="G22" s="26">
        <v>1.5220243750630451</v>
      </c>
      <c r="H22" s="26">
        <v>2021.3050609376576</v>
      </c>
      <c r="I22" s="26">
        <v>1.305060937657613</v>
      </c>
      <c r="J22" s="27"/>
      <c r="K22" s="28"/>
      <c r="L22" s="28">
        <v>0.49448330638498073</v>
      </c>
      <c r="M22" s="28">
        <v>18.4297535220642</v>
      </c>
      <c r="N22" s="28">
        <v>15</v>
      </c>
      <c r="O22" s="28">
        <v>10.761558711028744</v>
      </c>
      <c r="P22" s="28">
        <v>11.764842681554322</v>
      </c>
      <c r="Q22" s="28">
        <v>1.0785821436468783</v>
      </c>
      <c r="R22" s="29">
        <v>9.1649857237621628</v>
      </c>
      <c r="S22" s="36"/>
      <c r="T22" s="164"/>
      <c r="U22" s="27"/>
      <c r="V22" s="28"/>
      <c r="W22" s="28">
        <v>84.976156266071584</v>
      </c>
      <c r="X22" s="28">
        <v>287.42346976615767</v>
      </c>
      <c r="Y22" s="28">
        <v>1052.8920470755641</v>
      </c>
      <c r="Z22" s="28">
        <v>1012.4123239246951</v>
      </c>
      <c r="AA22" s="28">
        <v>5.5776636716151913</v>
      </c>
      <c r="AB22" s="28">
        <v>13.684321192195242</v>
      </c>
      <c r="AC22" s="29">
        <v>10</v>
      </c>
    </row>
    <row r="24" spans="2:29" x14ac:dyDescent="0.2">
      <c r="I24" s="50" t="s">
        <v>102</v>
      </c>
      <c r="J24" t="s">
        <v>91</v>
      </c>
      <c r="L24" s="13">
        <v>1</v>
      </c>
      <c r="M24" s="13">
        <v>39.890245667814355</v>
      </c>
      <c r="N24" s="13">
        <v>15</v>
      </c>
      <c r="O24" s="13">
        <v>19</v>
      </c>
      <c r="P24" s="13">
        <v>26</v>
      </c>
      <c r="Q24" s="13">
        <v>8</v>
      </c>
      <c r="R24" s="13">
        <v>35</v>
      </c>
    </row>
    <row r="25" spans="2:29" ht="17" thickBot="1" x14ac:dyDescent="0.25">
      <c r="B25" s="50" t="s">
        <v>90</v>
      </c>
      <c r="P25" s="36" t="s">
        <v>42</v>
      </c>
      <c r="Q25" s="36" t="s">
        <v>42</v>
      </c>
      <c r="R25" s="36" t="s">
        <v>42</v>
      </c>
    </row>
    <row r="26" spans="2:29" x14ac:dyDescent="0.2">
      <c r="J26" t="s">
        <v>92</v>
      </c>
      <c r="L26" s="21">
        <v>0.3774313314476459</v>
      </c>
      <c r="M26" s="21">
        <v>0.60085288923463454</v>
      </c>
      <c r="N26" s="21">
        <v>0.7340760253333537</v>
      </c>
      <c r="O26" s="21">
        <v>0.49559446083849662</v>
      </c>
      <c r="P26" s="21">
        <v>0.17566507152523281</v>
      </c>
      <c r="Q26" s="21">
        <v>5.0080499886856034E-2</v>
      </c>
      <c r="R26" s="22">
        <v>0.14129346276781529</v>
      </c>
    </row>
    <row r="27" spans="2:29" x14ac:dyDescent="0.2">
      <c r="B27" t="s">
        <v>99</v>
      </c>
      <c r="J27" t="s">
        <v>93</v>
      </c>
      <c r="L27" s="24">
        <v>0.79030471264554558</v>
      </c>
      <c r="M27" s="24">
        <v>0.70424996266862205</v>
      </c>
      <c r="N27" s="24">
        <v>0.57001806468243876</v>
      </c>
      <c r="O27" s="24">
        <v>0.65202261749077539</v>
      </c>
      <c r="P27" s="24">
        <v>0.86341526090485976</v>
      </c>
      <c r="Q27" s="24">
        <v>0.8128413966999628</v>
      </c>
      <c r="R27" s="25">
        <v>1</v>
      </c>
    </row>
    <row r="28" spans="2:29" x14ac:dyDescent="0.2">
      <c r="L28" s="24">
        <v>1</v>
      </c>
      <c r="M28" s="24">
        <v>0.99602437471412764</v>
      </c>
      <c r="N28" s="24">
        <v>0.65483542218133561</v>
      </c>
      <c r="O28" s="24">
        <v>0.44775882882569001</v>
      </c>
      <c r="P28" s="24">
        <v>9.4468900492157379E-2</v>
      </c>
      <c r="Q28" s="24">
        <v>0.31637408813187706</v>
      </c>
      <c r="R28" s="25">
        <v>0.26234566877323007</v>
      </c>
    </row>
    <row r="29" spans="2:29" x14ac:dyDescent="0.2">
      <c r="B29" t="s">
        <v>103</v>
      </c>
      <c r="L29" s="24">
        <v>0.14321290505445225</v>
      </c>
      <c r="M29" s="24">
        <v>0.98781223242300698</v>
      </c>
      <c r="N29" s="24">
        <v>0.47183357036384754</v>
      </c>
      <c r="O29" s="24">
        <v>0.97603046256346537</v>
      </c>
      <c r="P29" s="24">
        <v>1.9727809428807142E-2</v>
      </c>
      <c r="Q29" s="24">
        <v>0.24439275520684645</v>
      </c>
      <c r="R29" s="25">
        <v>0.38991424948320974</v>
      </c>
    </row>
    <row r="30" spans="2:29" x14ac:dyDescent="0.2">
      <c r="B30" t="s">
        <v>96</v>
      </c>
      <c r="L30" s="24">
        <v>0.32158496127808439</v>
      </c>
      <c r="M30" s="24">
        <v>0.47975255352630519</v>
      </c>
      <c r="N30" s="24">
        <v>0.61273206192891805</v>
      </c>
      <c r="O30" s="24">
        <v>0.41431629840922901</v>
      </c>
      <c r="P30" s="24">
        <v>0.89767231720205565</v>
      </c>
      <c r="Q30" s="24">
        <v>0.85351619848745897</v>
      </c>
      <c r="R30" s="25">
        <v>0.1402816747236495</v>
      </c>
    </row>
    <row r="31" spans="2:29" x14ac:dyDescent="0.2">
      <c r="B31" t="s">
        <v>97</v>
      </c>
      <c r="L31" s="24">
        <v>0.51187155984454924</v>
      </c>
      <c r="M31" s="24">
        <v>0.39671955936642989</v>
      </c>
      <c r="N31" s="24">
        <v>0.98194385374297688</v>
      </c>
      <c r="O31" s="24">
        <v>4.7395596746039034E-2</v>
      </c>
      <c r="P31" s="24">
        <v>0.95842561444175789</v>
      </c>
      <c r="Q31" s="24">
        <v>3.4373911499150589E-2</v>
      </c>
      <c r="R31" s="25">
        <v>0.99828734378612294</v>
      </c>
    </row>
    <row r="32" spans="2:29" x14ac:dyDescent="0.2">
      <c r="I32" t="s">
        <v>42</v>
      </c>
      <c r="L32" s="24">
        <v>0.72036906942157142</v>
      </c>
      <c r="M32" s="24">
        <v>1</v>
      </c>
      <c r="N32" s="24">
        <v>0.80367142410961612</v>
      </c>
      <c r="O32" s="24">
        <v>0.11681395864854827</v>
      </c>
      <c r="P32" s="24">
        <v>0.17296771464418415</v>
      </c>
      <c r="Q32" s="24">
        <v>0.4842736666881744</v>
      </c>
      <c r="R32" s="25">
        <v>0.99260561490839028</v>
      </c>
    </row>
    <row r="33" spans="2:18" x14ac:dyDescent="0.2">
      <c r="B33" t="s">
        <v>114</v>
      </c>
      <c r="L33" s="24">
        <v>0.87175765351376433</v>
      </c>
      <c r="M33" s="24">
        <v>0.34039555397555632</v>
      </c>
      <c r="N33" s="24">
        <v>0.28216930311941663</v>
      </c>
      <c r="O33" s="24">
        <v>0.5535954476516658</v>
      </c>
      <c r="P33" s="24">
        <v>0.49121887406082121</v>
      </c>
      <c r="Q33" s="24">
        <v>1</v>
      </c>
      <c r="R33" s="25">
        <v>0.57896808995426008</v>
      </c>
    </row>
    <row r="34" spans="2:18" x14ac:dyDescent="0.2">
      <c r="B34" t="s">
        <v>98</v>
      </c>
      <c r="L34" s="24">
        <v>0.79767154516482786</v>
      </c>
      <c r="M34" s="24">
        <v>0.45239388071524983</v>
      </c>
      <c r="N34" s="24">
        <v>5.4331489169499585E-2</v>
      </c>
      <c r="O34" s="24">
        <v>0.69889355655346053</v>
      </c>
      <c r="P34" s="24">
        <v>1</v>
      </c>
      <c r="Q34" s="24">
        <v>0.49346875990550976</v>
      </c>
      <c r="R34" s="25">
        <v>6.0927609043725184E-2</v>
      </c>
    </row>
    <row r="35" spans="2:18" x14ac:dyDescent="0.2">
      <c r="L35" s="24">
        <v>0.28396041579173498</v>
      </c>
      <c r="M35" s="24">
        <v>0.47523944840321058</v>
      </c>
      <c r="N35" s="24">
        <v>0.8037469826469188</v>
      </c>
      <c r="O35" s="24">
        <v>6.1554191602847114E-2</v>
      </c>
      <c r="P35" s="24">
        <v>0.78782619826005706</v>
      </c>
      <c r="Q35" s="24">
        <v>0.4524125450173524</v>
      </c>
      <c r="R35" s="25">
        <v>0.88339704165017541</v>
      </c>
    </row>
    <row r="36" spans="2:18" x14ac:dyDescent="0.2">
      <c r="B36" t="s">
        <v>104</v>
      </c>
      <c r="L36" s="24">
        <v>4.6093734448328733E-2</v>
      </c>
      <c r="M36" s="24">
        <v>8.138686891705825E-2</v>
      </c>
      <c r="N36" s="24">
        <v>0.83566665678530339</v>
      </c>
      <c r="O36" s="24">
        <v>0.11322764250843373</v>
      </c>
      <c r="P36" s="24">
        <v>0.83389824905837906</v>
      </c>
      <c r="Q36" s="24">
        <v>5.9968628989737538E-2</v>
      </c>
      <c r="R36" s="25">
        <v>0.57409347234615082</v>
      </c>
    </row>
    <row r="37" spans="2:18" x14ac:dyDescent="0.2">
      <c r="B37" t="s">
        <v>94</v>
      </c>
      <c r="L37" s="24">
        <v>0.86419487909267645</v>
      </c>
      <c r="M37" s="24">
        <v>0.66215230565995886</v>
      </c>
      <c r="N37" s="24">
        <v>0.36651885994380923</v>
      </c>
      <c r="O37" s="24">
        <v>1</v>
      </c>
      <c r="P37" s="24">
        <v>0.78569703790773526</v>
      </c>
      <c r="Q37" s="24">
        <v>0.18031133005246203</v>
      </c>
      <c r="R37" s="25">
        <v>0.11916094908611985</v>
      </c>
    </row>
    <row r="38" spans="2:18" x14ac:dyDescent="0.2">
      <c r="B38" t="s">
        <v>95</v>
      </c>
      <c r="L38" s="24">
        <v>0.59857472928080124</v>
      </c>
      <c r="M38" s="24">
        <v>0.66566774808104323</v>
      </c>
      <c r="N38" s="24">
        <v>0.80643971461972452</v>
      </c>
      <c r="O38" s="24">
        <v>0.52036545695828096</v>
      </c>
      <c r="P38" s="24">
        <v>0.61992155236390789</v>
      </c>
      <c r="Q38" s="24">
        <v>0.5459263844313299</v>
      </c>
      <c r="R38" s="25">
        <v>0.36030927139250313</v>
      </c>
    </row>
    <row r="39" spans="2:18" x14ac:dyDescent="0.2">
      <c r="L39" s="24">
        <v>0.44397071747824679</v>
      </c>
      <c r="M39" s="24">
        <v>0.73840886052184151</v>
      </c>
      <c r="N39" s="24">
        <v>0.91683938319905611</v>
      </c>
      <c r="O39" s="24">
        <v>0.75816566247101536</v>
      </c>
      <c r="P39" s="24">
        <v>0.47393589357132826</v>
      </c>
      <c r="Q39" s="24">
        <v>2.9633076300727423E-2</v>
      </c>
      <c r="R39" s="25">
        <v>0.57146947676412096</v>
      </c>
    </row>
    <row r="40" spans="2:18" ht="17" thickBot="1" x14ac:dyDescent="0.25">
      <c r="B40" t="s">
        <v>105</v>
      </c>
      <c r="L40" s="28">
        <v>0.49448330638498073</v>
      </c>
      <c r="M40" s="28">
        <v>0.46201153223115743</v>
      </c>
      <c r="N40" s="28">
        <v>1</v>
      </c>
      <c r="O40" s="28">
        <v>0.56639782689624973</v>
      </c>
      <c r="P40" s="28">
        <v>0.45249394929055087</v>
      </c>
      <c r="Q40" s="28">
        <v>0.13482276795585979</v>
      </c>
      <c r="R40" s="29">
        <v>0.26185673496463324</v>
      </c>
    </row>
    <row r="42" spans="2:18" ht="17" thickBot="1" x14ac:dyDescent="0.25">
      <c r="L42" s="13"/>
      <c r="M42" s="13"/>
      <c r="N42" s="13"/>
      <c r="O42" s="13"/>
      <c r="P42" s="13"/>
      <c r="Q42" s="13"/>
      <c r="R42" s="13"/>
    </row>
    <row r="43" spans="2:18" x14ac:dyDescent="0.2">
      <c r="I43" s="50" t="s">
        <v>101</v>
      </c>
      <c r="L43" s="13"/>
      <c r="M43" s="13"/>
      <c r="N43" s="13"/>
      <c r="O43" s="13"/>
      <c r="P43" s="51">
        <v>0.82433492847476719</v>
      </c>
      <c r="Q43" s="52">
        <v>0.94991950011314397</v>
      </c>
      <c r="R43" s="53">
        <v>0.85870653723218471</v>
      </c>
    </row>
    <row r="44" spans="2:18" x14ac:dyDescent="0.2">
      <c r="L44" s="13"/>
      <c r="M44" s="13"/>
      <c r="N44" s="13"/>
      <c r="O44" s="13"/>
      <c r="P44" s="54">
        <v>0.13658473909514024</v>
      </c>
      <c r="Q44" s="55">
        <v>0.1871586033000372</v>
      </c>
      <c r="R44" s="56">
        <v>0</v>
      </c>
    </row>
    <row r="45" spans="2:18" x14ac:dyDescent="0.2">
      <c r="L45" s="13"/>
      <c r="M45" s="13"/>
      <c r="N45" s="13"/>
      <c r="O45" s="13"/>
      <c r="P45" s="54">
        <v>0.90553109950784261</v>
      </c>
      <c r="Q45" s="55">
        <v>0.68362591186812294</v>
      </c>
      <c r="R45" s="56">
        <v>0.73765433122676993</v>
      </c>
    </row>
    <row r="46" spans="2:18" x14ac:dyDescent="0.2">
      <c r="L46" s="13"/>
      <c r="M46" s="13"/>
      <c r="N46" s="13"/>
      <c r="O46" s="13"/>
      <c r="P46" s="54">
        <v>0.98027219057119286</v>
      </c>
      <c r="Q46" s="55">
        <v>0.75560724479315355</v>
      </c>
      <c r="R46" s="56">
        <v>0.61008575051679026</v>
      </c>
    </row>
    <row r="47" spans="2:18" x14ac:dyDescent="0.2">
      <c r="L47" s="13"/>
      <c r="M47" s="13"/>
      <c r="N47" s="13"/>
      <c r="O47" s="13"/>
      <c r="P47" s="54">
        <v>0.10232768279794435</v>
      </c>
      <c r="Q47" s="55">
        <v>0.14648380151254103</v>
      </c>
      <c r="R47" s="56">
        <v>0.8597183252763505</v>
      </c>
    </row>
    <row r="48" spans="2:18" x14ac:dyDescent="0.2">
      <c r="L48" s="13"/>
      <c r="M48" s="13"/>
      <c r="N48" s="13"/>
      <c r="O48" s="13"/>
      <c r="P48" s="54">
        <v>4.1574385558242111E-2</v>
      </c>
      <c r="Q48" s="55">
        <v>0.96562608850084941</v>
      </c>
      <c r="R48" s="56">
        <v>1.7126562138770618E-3</v>
      </c>
    </row>
    <row r="49" spans="1:29" x14ac:dyDescent="0.2">
      <c r="L49" s="13"/>
      <c r="M49" s="13"/>
      <c r="N49" s="13"/>
      <c r="O49" s="13"/>
      <c r="P49" s="54">
        <v>0.82703228535581585</v>
      </c>
      <c r="Q49" s="55">
        <v>0.5157263333118256</v>
      </c>
      <c r="R49" s="56">
        <v>7.3943850916097231E-3</v>
      </c>
    </row>
    <row r="50" spans="1:29" x14ac:dyDescent="0.2">
      <c r="L50" s="13"/>
      <c r="M50" s="13"/>
      <c r="N50" s="13"/>
      <c r="O50" s="13"/>
      <c r="P50" s="54">
        <v>0.50878112593917879</v>
      </c>
      <c r="Q50" s="55">
        <v>0</v>
      </c>
      <c r="R50" s="56">
        <v>0.42103191004573992</v>
      </c>
    </row>
    <row r="51" spans="1:29" x14ac:dyDescent="0.2">
      <c r="L51" s="13"/>
      <c r="M51" s="13"/>
      <c r="N51" s="13"/>
      <c r="O51" s="13"/>
      <c r="P51" s="54">
        <v>0</v>
      </c>
      <c r="Q51" s="55">
        <v>0.50653124009449024</v>
      </c>
      <c r="R51" s="56">
        <v>0.93907239095627482</v>
      </c>
    </row>
    <row r="52" spans="1:29" x14ac:dyDescent="0.2">
      <c r="L52" s="13"/>
      <c r="M52" s="13"/>
      <c r="N52" s="13"/>
      <c r="O52" s="13"/>
      <c r="P52" s="54">
        <v>0.21217380173994294</v>
      </c>
      <c r="Q52" s="55">
        <v>0.5475874549826476</v>
      </c>
      <c r="R52" s="56">
        <v>0.11660295834982459</v>
      </c>
    </row>
    <row r="53" spans="1:29" x14ac:dyDescent="0.2">
      <c r="L53" s="13"/>
      <c r="M53" s="13"/>
      <c r="N53" s="13"/>
      <c r="O53" s="13"/>
      <c r="P53" s="54">
        <v>0.16610175094162094</v>
      </c>
      <c r="Q53" s="55">
        <v>0.94003137101026246</v>
      </c>
      <c r="R53" s="56">
        <v>0.42590652765384918</v>
      </c>
    </row>
    <row r="54" spans="1:29" x14ac:dyDescent="0.2">
      <c r="L54" s="13"/>
      <c r="M54" s="13"/>
      <c r="N54" s="13"/>
      <c r="O54" s="13"/>
      <c r="P54" s="54">
        <v>0.21430296209226474</v>
      </c>
      <c r="Q54" s="55">
        <v>0.81968866994753797</v>
      </c>
      <c r="R54" s="56">
        <v>0.88083905091388015</v>
      </c>
    </row>
    <row r="55" spans="1:29" x14ac:dyDescent="0.2">
      <c r="L55" s="13"/>
      <c r="M55" s="13"/>
      <c r="N55" s="13"/>
      <c r="O55" s="13"/>
      <c r="P55" s="54">
        <v>0.38007844763609211</v>
      </c>
      <c r="Q55" s="55">
        <v>0.4540736155686701</v>
      </c>
      <c r="R55" s="56">
        <v>0.63969072860749687</v>
      </c>
    </row>
    <row r="56" spans="1:29" x14ac:dyDescent="0.2">
      <c r="L56" s="13"/>
      <c r="M56" s="13"/>
      <c r="N56" s="13"/>
      <c r="O56" s="13"/>
      <c r="P56" s="54">
        <v>0.52606410642867174</v>
      </c>
      <c r="Q56" s="55">
        <v>0.97036692369927258</v>
      </c>
      <c r="R56" s="56">
        <v>0.42853052323587904</v>
      </c>
    </row>
    <row r="57" spans="1:29" ht="17" thickBot="1" x14ac:dyDescent="0.25">
      <c r="L57" s="13"/>
      <c r="M57" s="13"/>
      <c r="N57" s="13"/>
      <c r="O57" s="13"/>
      <c r="P57" s="57">
        <v>0.54750605070944913</v>
      </c>
      <c r="Q57" s="58">
        <v>0.86517723204414021</v>
      </c>
      <c r="R57" s="59">
        <v>0.73814326503536676</v>
      </c>
    </row>
    <row r="58" spans="1:29" x14ac:dyDescent="0.2">
      <c r="L58" s="13"/>
      <c r="M58" s="13"/>
      <c r="N58" s="13"/>
      <c r="O58" s="13"/>
      <c r="P58" s="13"/>
      <c r="Q58" s="13"/>
      <c r="R58" s="13"/>
    </row>
    <row r="59" spans="1:29" ht="17" thickBot="1" x14ac:dyDescent="0.25">
      <c r="A59" t="s">
        <v>100</v>
      </c>
      <c r="L59" s="13"/>
      <c r="M59" s="13"/>
      <c r="N59" s="13"/>
      <c r="O59" s="13"/>
      <c r="P59" s="13"/>
      <c r="Q59" s="13"/>
      <c r="R59" s="13"/>
    </row>
    <row r="60" spans="1:29" x14ac:dyDescent="0.2">
      <c r="B60" s="143" t="s">
        <v>0</v>
      </c>
      <c r="C60" s="143" t="s">
        <v>1</v>
      </c>
      <c r="D60" s="145" t="s">
        <v>2</v>
      </c>
      <c r="E60" s="172" t="s">
        <v>3</v>
      </c>
      <c r="F60" s="147" t="s">
        <v>4</v>
      </c>
      <c r="G60" s="152" t="s">
        <v>5</v>
      </c>
      <c r="H60" s="18"/>
      <c r="I60" s="19"/>
      <c r="J60" s="156" t="s">
        <v>6</v>
      </c>
      <c r="K60" s="156"/>
      <c r="L60" s="156"/>
      <c r="M60" s="156"/>
      <c r="N60" s="156"/>
      <c r="O60" s="156"/>
      <c r="P60" s="156"/>
      <c r="Q60" s="156"/>
      <c r="R60" s="156"/>
      <c r="S60" s="156"/>
      <c r="T60" s="156"/>
      <c r="U60" s="156"/>
      <c r="V60" s="156"/>
      <c r="W60" s="156"/>
      <c r="X60" s="156"/>
      <c r="Y60" s="156"/>
      <c r="Z60" s="156"/>
      <c r="AA60" s="156"/>
      <c r="AB60" s="156"/>
      <c r="AC60" s="157"/>
    </row>
    <row r="61" spans="1:29" x14ac:dyDescent="0.2">
      <c r="B61" s="170"/>
      <c r="C61" s="170"/>
      <c r="D61" s="171"/>
      <c r="E61" s="173"/>
      <c r="F61" s="153"/>
      <c r="G61" s="153"/>
      <c r="H61" s="158" t="s">
        <v>51</v>
      </c>
      <c r="I61" s="158" t="s">
        <v>7</v>
      </c>
      <c r="J61" s="159" t="s">
        <v>8</v>
      </c>
      <c r="K61" s="160"/>
      <c r="L61" s="160"/>
      <c r="M61" s="160"/>
      <c r="N61" s="160"/>
      <c r="O61" s="160"/>
      <c r="P61" s="160"/>
      <c r="Q61" s="160"/>
      <c r="R61" s="161"/>
      <c r="S61" s="37"/>
      <c r="T61" s="162"/>
      <c r="U61" s="158" t="s">
        <v>46</v>
      </c>
      <c r="V61" s="165"/>
      <c r="W61" s="165"/>
      <c r="X61" s="165"/>
      <c r="Y61" s="165"/>
      <c r="Z61" s="165"/>
      <c r="AA61" s="165"/>
      <c r="AB61" s="165"/>
      <c r="AC61" s="166"/>
    </row>
    <row r="62" spans="1:29" ht="17" thickBot="1" x14ac:dyDescent="0.25">
      <c r="B62" s="170"/>
      <c r="C62" s="170"/>
      <c r="D62" s="171"/>
      <c r="E62" s="173"/>
      <c r="F62" s="153"/>
      <c r="G62" s="154"/>
      <c r="H62" s="158"/>
      <c r="I62" s="158"/>
      <c r="J62" s="159"/>
      <c r="K62" s="160"/>
      <c r="L62" s="160"/>
      <c r="M62" s="160"/>
      <c r="N62" s="160"/>
      <c r="O62" s="160"/>
      <c r="P62" s="160"/>
      <c r="Q62" s="160"/>
      <c r="R62" s="161"/>
      <c r="S62" s="37"/>
      <c r="T62" s="162"/>
      <c r="U62" s="167"/>
      <c r="V62" s="168"/>
      <c r="W62" s="168"/>
      <c r="X62" s="168"/>
      <c r="Y62" s="168"/>
      <c r="Z62" s="168"/>
      <c r="AA62" s="168"/>
      <c r="AB62" s="168"/>
      <c r="AC62" s="169"/>
    </row>
    <row r="63" spans="1:29" ht="17" thickBot="1" x14ac:dyDescent="0.25">
      <c r="B63" s="144"/>
      <c r="C63" s="144"/>
      <c r="D63" s="146"/>
      <c r="E63" s="174"/>
      <c r="F63" s="148"/>
      <c r="G63" s="155"/>
      <c r="H63" s="148"/>
      <c r="I63" s="148"/>
      <c r="J63" s="43" t="s">
        <v>57</v>
      </c>
      <c r="K63" s="44" t="s">
        <v>56</v>
      </c>
      <c r="L63" s="45" t="s">
        <v>11</v>
      </c>
      <c r="M63" s="46" t="s">
        <v>12</v>
      </c>
      <c r="N63" s="46" t="s">
        <v>13</v>
      </c>
      <c r="O63" s="46" t="s">
        <v>14</v>
      </c>
      <c r="P63" s="47" t="s">
        <v>43</v>
      </c>
      <c r="Q63" s="47" t="s">
        <v>66</v>
      </c>
      <c r="R63" s="47" t="s">
        <v>44</v>
      </c>
      <c r="S63" s="39"/>
      <c r="T63" s="163"/>
      <c r="U63" s="48" t="s">
        <v>75</v>
      </c>
      <c r="V63" s="44" t="s">
        <v>76</v>
      </c>
      <c r="W63" s="9" t="s">
        <v>18</v>
      </c>
      <c r="X63" s="7" t="s">
        <v>19</v>
      </c>
      <c r="Y63" s="7" t="s">
        <v>20</v>
      </c>
      <c r="Z63" s="7" t="s">
        <v>21</v>
      </c>
      <c r="AA63" s="7" t="s">
        <v>11</v>
      </c>
      <c r="AB63" s="7" t="s">
        <v>22</v>
      </c>
      <c r="AC63" s="7" t="s">
        <v>23</v>
      </c>
    </row>
    <row r="64" spans="1:29" x14ac:dyDescent="0.2">
      <c r="B64" s="10" t="s">
        <v>24</v>
      </c>
      <c r="C64" s="11"/>
      <c r="D64" s="11"/>
      <c r="E64" s="38"/>
      <c r="F64" s="41">
        <v>61.317535219354014</v>
      </c>
      <c r="G64" s="41">
        <v>18.416701743595834</v>
      </c>
      <c r="H64" s="41">
        <v>2063.5417543589897</v>
      </c>
      <c r="I64" s="41">
        <v>43.541754358989579</v>
      </c>
      <c r="J64" s="20"/>
      <c r="K64" s="21"/>
      <c r="L64" s="21">
        <v>0.3774313314476459</v>
      </c>
      <c r="M64" s="21">
        <v>0.60085288923463454</v>
      </c>
      <c r="N64" s="21">
        <v>0.7340760253333537</v>
      </c>
      <c r="O64" s="21">
        <v>0.49559446083849662</v>
      </c>
      <c r="P64" s="51">
        <v>0.82433492847476719</v>
      </c>
      <c r="Q64" s="52">
        <v>0.94991950011314397</v>
      </c>
      <c r="R64" s="53">
        <v>0.85870653723218471</v>
      </c>
      <c r="S64" s="36"/>
      <c r="T64" s="163"/>
      <c r="U64" s="20"/>
      <c r="V64" s="21"/>
      <c r="W64" s="21">
        <v>600.22939466460775</v>
      </c>
      <c r="X64" s="21">
        <v>226.06340829399193</v>
      </c>
      <c r="Y64" s="21">
        <v>1303.0745754168122</v>
      </c>
      <c r="Z64" s="21">
        <v>1262.1706335972158</v>
      </c>
      <c r="AA64" s="21">
        <v>9.6362577451066951</v>
      </c>
      <c r="AB64" s="21">
        <v>4.1110014068816803</v>
      </c>
      <c r="AC64" s="22">
        <v>7.6534503609276605</v>
      </c>
    </row>
    <row r="65" spans="2:29" x14ac:dyDescent="0.2">
      <c r="B65" s="14" t="s">
        <v>26</v>
      </c>
      <c r="C65" s="11"/>
      <c r="D65" s="11"/>
      <c r="E65" s="38"/>
      <c r="F65" s="16">
        <v>57.76630984111231</v>
      </c>
      <c r="G65" s="17">
        <v>20</v>
      </c>
      <c r="H65" s="17">
        <v>2070</v>
      </c>
      <c r="I65" s="17">
        <v>50</v>
      </c>
      <c r="J65" s="23"/>
      <c r="K65" s="24"/>
      <c r="L65" s="24">
        <v>0.79030471264554558</v>
      </c>
      <c r="M65" s="24">
        <v>0.70424996266862205</v>
      </c>
      <c r="N65" s="24">
        <v>0.57001806468243876</v>
      </c>
      <c r="O65" s="24">
        <v>0.65202261749077539</v>
      </c>
      <c r="P65" s="54">
        <v>0.13658473909514024</v>
      </c>
      <c r="Q65" s="55">
        <v>0.1871586033000372</v>
      </c>
      <c r="R65" s="56">
        <v>0</v>
      </c>
      <c r="S65" s="36"/>
      <c r="T65" s="163"/>
      <c r="U65" s="23"/>
      <c r="V65" s="24"/>
      <c r="W65" s="24">
        <v>1459.4163326613218</v>
      </c>
      <c r="X65" s="24">
        <v>746.7772555988829</v>
      </c>
      <c r="Y65" s="24">
        <v>343.84994779572889</v>
      </c>
      <c r="Z65" s="24">
        <v>1131.9905036954992</v>
      </c>
      <c r="AA65" s="24">
        <v>13.268459777115146</v>
      </c>
      <c r="AB65" s="24">
        <v>1.6333873498183709</v>
      </c>
      <c r="AC65" s="25">
        <v>4.6934958500937709</v>
      </c>
    </row>
    <row r="66" spans="2:29" x14ac:dyDescent="0.2">
      <c r="B66" s="14" t="s">
        <v>27</v>
      </c>
      <c r="C66" s="11"/>
      <c r="D66" s="11"/>
      <c r="E66" s="38"/>
      <c r="F66" s="16">
        <v>54.618317542789278</v>
      </c>
      <c r="G66" s="17">
        <v>16.419212219272872</v>
      </c>
      <c r="H66" s="17">
        <v>2058.5480305481824</v>
      </c>
      <c r="I66" s="17">
        <v>38.548030548182176</v>
      </c>
      <c r="J66" s="23"/>
      <c r="K66" s="24"/>
      <c r="L66" s="24">
        <v>1</v>
      </c>
      <c r="M66" s="24">
        <v>0.99602437471412764</v>
      </c>
      <c r="N66" s="24">
        <v>0.65483542218133561</v>
      </c>
      <c r="O66" s="24">
        <v>0.44775882882569001</v>
      </c>
      <c r="P66" s="54">
        <v>0.90553109950784261</v>
      </c>
      <c r="Q66" s="55">
        <v>0.68362591186812294</v>
      </c>
      <c r="R66" s="56">
        <v>0.73765433122676993</v>
      </c>
      <c r="S66" s="36"/>
      <c r="T66" s="163"/>
      <c r="U66" s="23"/>
      <c r="V66" s="24"/>
      <c r="W66" s="24">
        <v>1093.5861040630871</v>
      </c>
      <c r="X66" s="24">
        <v>575.20608026158027</v>
      </c>
      <c r="Y66" s="24">
        <v>1500</v>
      </c>
      <c r="Z66" s="24">
        <v>804.09569697698782</v>
      </c>
      <c r="AA66" s="24">
        <v>5.2527904790719075</v>
      </c>
      <c r="AB66" s="24">
        <v>15</v>
      </c>
      <c r="AC66" s="25">
        <v>5.9510706389005934</v>
      </c>
    </row>
    <row r="67" spans="2:29" x14ac:dyDescent="0.2">
      <c r="B67" s="14" t="s">
        <v>29</v>
      </c>
      <c r="C67" s="11"/>
      <c r="D67" s="11"/>
      <c r="E67" s="38"/>
      <c r="F67" s="16">
        <v>27.767639404769806</v>
      </c>
      <c r="G67" s="17">
        <v>15.861785628327297</v>
      </c>
      <c r="H67" s="17">
        <v>2057.1544640708184</v>
      </c>
      <c r="I67" s="17">
        <v>37.154464070818236</v>
      </c>
      <c r="J67" s="23"/>
      <c r="K67" s="24"/>
      <c r="L67" s="24">
        <v>0.14321290505445225</v>
      </c>
      <c r="M67" s="24">
        <v>0.98781223242300698</v>
      </c>
      <c r="N67" s="24">
        <v>0.47183357036384754</v>
      </c>
      <c r="O67" s="24">
        <v>0.97603046256346537</v>
      </c>
      <c r="P67" s="54">
        <v>0.98027219057119286</v>
      </c>
      <c r="Q67" s="55">
        <v>0.75560724479315355</v>
      </c>
      <c r="R67" s="56">
        <v>0.61008575051679026</v>
      </c>
      <c r="S67" s="36"/>
      <c r="T67" s="163"/>
      <c r="U67" s="23"/>
      <c r="V67" s="24"/>
      <c r="W67" s="24">
        <v>481.33592355193912</v>
      </c>
      <c r="X67" s="24">
        <v>1500</v>
      </c>
      <c r="Y67" s="24">
        <v>476.29566707983832</v>
      </c>
      <c r="Z67" s="24">
        <v>1178.7413637927687</v>
      </c>
      <c r="AA67" s="24">
        <v>4.3016542410788903</v>
      </c>
      <c r="AB67" s="24">
        <v>8.3614260178131214</v>
      </c>
      <c r="AC67" s="25">
        <v>1.4477700943991885</v>
      </c>
    </row>
    <row r="68" spans="2:29" x14ac:dyDescent="0.2">
      <c r="B68" s="14" t="s">
        <v>30</v>
      </c>
      <c r="C68" s="11"/>
      <c r="D68" s="11"/>
      <c r="E68" s="38"/>
      <c r="F68" s="16">
        <v>23.183854165659458</v>
      </c>
      <c r="G68" s="17">
        <v>16.654255756781986</v>
      </c>
      <c r="H68" s="17">
        <v>2059.135639391955</v>
      </c>
      <c r="I68" s="17">
        <v>39.13563939195496</v>
      </c>
      <c r="J68" s="23"/>
      <c r="K68" s="24"/>
      <c r="L68" s="24">
        <v>0.32158496127808439</v>
      </c>
      <c r="M68" s="24">
        <v>0.47975255352630519</v>
      </c>
      <c r="N68" s="24">
        <v>0.61273206192891805</v>
      </c>
      <c r="O68" s="24">
        <v>0.41431629840922901</v>
      </c>
      <c r="P68" s="54">
        <v>0.10232768279794435</v>
      </c>
      <c r="Q68" s="55">
        <v>0.14648380151254103</v>
      </c>
      <c r="R68" s="56">
        <v>0.8597183252763505</v>
      </c>
      <c r="S68" s="36"/>
      <c r="T68" s="163"/>
      <c r="U68" s="23"/>
      <c r="V68" s="24"/>
      <c r="W68" s="24">
        <v>1500</v>
      </c>
      <c r="X68" s="24">
        <v>106.19526262682095</v>
      </c>
      <c r="Y68" s="24">
        <v>9.5757224838174899</v>
      </c>
      <c r="Z68" s="24">
        <v>1441.781728359608</v>
      </c>
      <c r="AA68" s="24">
        <v>3.0047441347083166</v>
      </c>
      <c r="AB68" s="24">
        <v>1.9589755811312679</v>
      </c>
      <c r="AC68" s="25">
        <v>3.3328372468845897</v>
      </c>
    </row>
    <row r="69" spans="2:29" x14ac:dyDescent="0.2">
      <c r="B69" s="14" t="s">
        <v>31</v>
      </c>
      <c r="C69" s="11"/>
      <c r="D69" s="11"/>
      <c r="E69" s="38"/>
      <c r="F69" s="16">
        <v>57.526061721476864</v>
      </c>
      <c r="G69" s="17">
        <v>10.776323911790197</v>
      </c>
      <c r="H69" s="17">
        <v>2044.4408097794756</v>
      </c>
      <c r="I69" s="17">
        <v>24.440809779475494</v>
      </c>
      <c r="J69" s="23"/>
      <c r="K69" s="24"/>
      <c r="L69" s="24">
        <v>0.51187155984454924</v>
      </c>
      <c r="M69" s="24">
        <v>0.39671955936642989</v>
      </c>
      <c r="N69" s="24">
        <v>0.98194385374297688</v>
      </c>
      <c r="O69" s="24">
        <v>4.7395596746039034E-2</v>
      </c>
      <c r="P69" s="54">
        <v>4.1574385558242111E-2</v>
      </c>
      <c r="Q69" s="55">
        <v>0.96562608850084941</v>
      </c>
      <c r="R69" s="56">
        <v>1.7126562138770618E-3</v>
      </c>
      <c r="S69" s="36"/>
      <c r="T69" s="163"/>
      <c r="U69" s="23"/>
      <c r="V69" s="24"/>
      <c r="W69" s="24">
        <v>1464.9679368139671</v>
      </c>
      <c r="X69" s="24">
        <v>35.912785623618873</v>
      </c>
      <c r="Y69" s="24">
        <v>689.25971507394001</v>
      </c>
      <c r="Z69" s="24">
        <v>1364.7011035121009</v>
      </c>
      <c r="AA69" s="24">
        <v>3.3875043257888886</v>
      </c>
      <c r="AB69" s="24">
        <v>12.454068675372138</v>
      </c>
      <c r="AC69" s="25">
        <v>2.9723177366375197</v>
      </c>
    </row>
    <row r="70" spans="2:29" x14ac:dyDescent="0.2">
      <c r="B70" s="14" t="s">
        <v>32</v>
      </c>
      <c r="C70" s="11"/>
      <c r="D70" s="11"/>
      <c r="E70" s="38"/>
      <c r="F70" s="16">
        <v>24.846697281224856</v>
      </c>
      <c r="G70" s="17">
        <v>5.7451507840131786</v>
      </c>
      <c r="H70" s="17">
        <v>2031.862876960033</v>
      </c>
      <c r="I70" s="17">
        <v>11.862876960032947</v>
      </c>
      <c r="J70" s="23"/>
      <c r="K70" s="24"/>
      <c r="L70" s="24">
        <v>0.72036906942157142</v>
      </c>
      <c r="M70" s="24">
        <v>1</v>
      </c>
      <c r="N70" s="24">
        <v>0.80367142410961612</v>
      </c>
      <c r="O70" s="24">
        <v>0.11681395864854827</v>
      </c>
      <c r="P70" s="54">
        <v>0.82703228535581585</v>
      </c>
      <c r="Q70" s="55">
        <v>0.5157263333118256</v>
      </c>
      <c r="R70" s="56">
        <v>7.3943850916097231E-3</v>
      </c>
      <c r="S70" s="36"/>
      <c r="T70" s="163"/>
      <c r="U70" s="23"/>
      <c r="V70" s="24"/>
      <c r="W70" s="24">
        <v>1495.6396843486743</v>
      </c>
      <c r="X70" s="24">
        <v>394.51368270377702</v>
      </c>
      <c r="Y70" s="24">
        <v>1026.983427543194</v>
      </c>
      <c r="Z70" s="24">
        <v>133.62558520930568</v>
      </c>
      <c r="AA70" s="24">
        <v>9.46023571464114</v>
      </c>
      <c r="AB70" s="24">
        <v>12.906062647188241</v>
      </c>
      <c r="AC70" s="25">
        <v>0.52592445705120472</v>
      </c>
    </row>
    <row r="71" spans="2:29" x14ac:dyDescent="0.2">
      <c r="B71" s="14" t="s">
        <v>33</v>
      </c>
      <c r="C71" s="11"/>
      <c r="D71" s="11"/>
      <c r="E71" s="38"/>
      <c r="F71" s="16">
        <v>54.555500127953174</v>
      </c>
      <c r="G71" s="17">
        <v>5.0650430959533459</v>
      </c>
      <c r="H71" s="17">
        <v>2030.1626077398835</v>
      </c>
      <c r="I71" s="17">
        <v>10.162607739883365</v>
      </c>
      <c r="J71" s="23"/>
      <c r="K71" s="24"/>
      <c r="L71" s="24">
        <v>0.87175765351376433</v>
      </c>
      <c r="M71" s="24">
        <v>0.34039555397555632</v>
      </c>
      <c r="N71" s="24">
        <v>0.28216930311941663</v>
      </c>
      <c r="O71" s="24">
        <v>0.5535954476516658</v>
      </c>
      <c r="P71" s="54">
        <v>0.50878112593917879</v>
      </c>
      <c r="Q71" s="55">
        <v>0</v>
      </c>
      <c r="R71" s="56">
        <v>0.42103191004573992</v>
      </c>
      <c r="S71" s="36"/>
      <c r="T71" s="163"/>
      <c r="U71" s="23"/>
      <c r="V71" s="24"/>
      <c r="W71" s="24">
        <v>644.42411359000835</v>
      </c>
      <c r="X71" s="24">
        <v>1491.0086165806595</v>
      </c>
      <c r="Y71" s="24">
        <v>1487.3913633924983</v>
      </c>
      <c r="Z71" s="24">
        <v>511.63024531193565</v>
      </c>
      <c r="AA71" s="24">
        <v>11.210937143409843</v>
      </c>
      <c r="AB71" s="24">
        <v>14.524737194084002</v>
      </c>
      <c r="AC71" s="25">
        <v>7.6032403511837057</v>
      </c>
    </row>
    <row r="72" spans="2:29" x14ac:dyDescent="0.2">
      <c r="B72" s="14" t="s">
        <v>34</v>
      </c>
      <c r="C72" s="11"/>
      <c r="D72" s="11"/>
      <c r="E72" s="38"/>
      <c r="F72" s="16">
        <v>9.2164071036740189</v>
      </c>
      <c r="G72" s="17">
        <v>19.949282026398368</v>
      </c>
      <c r="H72" s="17">
        <v>2067.373205065996</v>
      </c>
      <c r="I72" s="17">
        <v>47.373205065995919</v>
      </c>
      <c r="J72" s="23"/>
      <c r="K72" s="24"/>
      <c r="L72" s="24">
        <v>0.79767154516482786</v>
      </c>
      <c r="M72" s="24">
        <v>0.45239388071524983</v>
      </c>
      <c r="N72" s="24">
        <v>5.4331489169499585E-2</v>
      </c>
      <c r="O72" s="24">
        <v>0.69889355655346053</v>
      </c>
      <c r="P72" s="54">
        <v>0</v>
      </c>
      <c r="Q72" s="55">
        <v>0.50653124009449024</v>
      </c>
      <c r="R72" s="56">
        <v>0.93907239095627482</v>
      </c>
      <c r="S72" s="36"/>
      <c r="T72" s="163"/>
      <c r="U72" s="23"/>
      <c r="V72" s="24"/>
      <c r="W72" s="24">
        <v>1014.0404793933535</v>
      </c>
      <c r="X72" s="24">
        <v>474.81195957591808</v>
      </c>
      <c r="Y72" s="24">
        <v>133.06870640094593</v>
      </c>
      <c r="Z72" s="24">
        <v>150.93032153775042</v>
      </c>
      <c r="AA72" s="24">
        <v>0.61376026647660586</v>
      </c>
      <c r="AB72" s="24">
        <v>0.60459297495039854</v>
      </c>
      <c r="AC72" s="25">
        <v>1.9653802287987303</v>
      </c>
    </row>
    <row r="73" spans="2:29" x14ac:dyDescent="0.2">
      <c r="B73" s="14" t="s">
        <v>36</v>
      </c>
      <c r="C73" s="11"/>
      <c r="D73" s="11"/>
      <c r="E73" s="38"/>
      <c r="F73" s="16">
        <v>60.542760980924527</v>
      </c>
      <c r="G73" s="17">
        <v>17.896657693205555</v>
      </c>
      <c r="H73" s="17">
        <v>2062.2416442330141</v>
      </c>
      <c r="I73" s="17">
        <v>42.241644233013886</v>
      </c>
      <c r="J73" s="23"/>
      <c r="K73" s="24"/>
      <c r="L73" s="24">
        <v>0.28396041579173498</v>
      </c>
      <c r="M73" s="24">
        <v>0.47523944840321058</v>
      </c>
      <c r="N73" s="24">
        <v>0.8037469826469188</v>
      </c>
      <c r="O73" s="24">
        <v>6.1554191602847114E-2</v>
      </c>
      <c r="P73" s="54">
        <v>0.21217380173994294</v>
      </c>
      <c r="Q73" s="55">
        <v>0.5475874549826476</v>
      </c>
      <c r="R73" s="56">
        <v>0.11660295834982459</v>
      </c>
      <c r="S73" s="36"/>
      <c r="T73" s="163"/>
      <c r="U73" s="23"/>
      <c r="V73" s="24"/>
      <c r="W73" s="24">
        <v>82.22145414919963</v>
      </c>
      <c r="X73" s="24">
        <v>1365.2135513445912</v>
      </c>
      <c r="Y73" s="24">
        <v>722.72160869228139</v>
      </c>
      <c r="Z73" s="24">
        <v>225.50924357754167</v>
      </c>
      <c r="AA73" s="24">
        <v>9.2299570855330142</v>
      </c>
      <c r="AB73" s="24">
        <v>10.380294263936486</v>
      </c>
      <c r="AC73" s="25">
        <v>4.3877828950891899</v>
      </c>
    </row>
    <row r="74" spans="2:29" x14ac:dyDescent="0.2">
      <c r="B74" s="14" t="s">
        <v>37</v>
      </c>
      <c r="C74" s="11"/>
      <c r="D74" s="11"/>
      <c r="E74" s="38"/>
      <c r="F74" s="16">
        <v>24.686333357469241</v>
      </c>
      <c r="G74" s="17">
        <v>10.477822778755643</v>
      </c>
      <c r="H74" s="17">
        <v>2043.6945569468892</v>
      </c>
      <c r="I74" s="17">
        <v>23.694556946889108</v>
      </c>
      <c r="J74" s="23"/>
      <c r="K74" s="24"/>
      <c r="L74" s="24">
        <v>4.6093734448328733E-2</v>
      </c>
      <c r="M74" s="24">
        <v>8.138686891705825E-2</v>
      </c>
      <c r="N74" s="24">
        <v>0.83566665678530339</v>
      </c>
      <c r="O74" s="24">
        <v>0.11322764250843373</v>
      </c>
      <c r="P74" s="54">
        <v>0.16610175094162094</v>
      </c>
      <c r="Q74" s="55">
        <v>0.94003137101026246</v>
      </c>
      <c r="R74" s="56">
        <v>0.42590652765384918</v>
      </c>
      <c r="S74" s="36"/>
      <c r="T74" s="163"/>
      <c r="U74" s="23"/>
      <c r="V74" s="24"/>
      <c r="W74" s="24">
        <v>1142.2854613924114</v>
      </c>
      <c r="X74" s="24">
        <v>103.79281939083516</v>
      </c>
      <c r="Y74" s="24">
        <v>133.53454234922569</v>
      </c>
      <c r="Z74" s="24">
        <v>281.46128915935265</v>
      </c>
      <c r="AA74" s="24">
        <v>15</v>
      </c>
      <c r="AB74" s="24">
        <v>10.611107574311568</v>
      </c>
      <c r="AC74" s="25">
        <v>8.9260839833822558</v>
      </c>
    </row>
    <row r="75" spans="2:29" x14ac:dyDescent="0.2">
      <c r="B75" s="14" t="s">
        <v>38</v>
      </c>
      <c r="C75" s="11"/>
      <c r="D75" s="11"/>
      <c r="E75" s="38"/>
      <c r="F75" s="16">
        <v>46.063690430666441</v>
      </c>
      <c r="G75" s="17">
        <v>4.1544182463961024</v>
      </c>
      <c r="H75" s="17">
        <v>2027.8860456159903</v>
      </c>
      <c r="I75" s="17">
        <v>7.8860456159902554</v>
      </c>
      <c r="J75" s="23"/>
      <c r="K75" s="24"/>
      <c r="L75" s="24">
        <v>0.86419487909267645</v>
      </c>
      <c r="M75" s="24">
        <v>0.66215230565995886</v>
      </c>
      <c r="N75" s="24">
        <v>0.36651885994380923</v>
      </c>
      <c r="O75" s="24">
        <v>1</v>
      </c>
      <c r="P75" s="54">
        <v>0.21430296209226474</v>
      </c>
      <c r="Q75" s="55">
        <v>0.81968866994753797</v>
      </c>
      <c r="R75" s="56">
        <v>0.88083905091388015</v>
      </c>
      <c r="S75" s="36"/>
      <c r="T75" s="163"/>
      <c r="U75" s="23"/>
      <c r="V75" s="24"/>
      <c r="W75" s="24">
        <v>1395.4602534007984</v>
      </c>
      <c r="X75" s="24">
        <v>1116.7933680232129</v>
      </c>
      <c r="Y75" s="24">
        <v>1118.6333161512389</v>
      </c>
      <c r="Z75" s="24">
        <v>1500</v>
      </c>
      <c r="AA75" s="24">
        <v>6.2226059347744833</v>
      </c>
      <c r="AB75" s="24">
        <v>1.8107237988931966</v>
      </c>
      <c r="AC75" s="25">
        <v>4.6290485263629426</v>
      </c>
    </row>
    <row r="76" spans="2:29" x14ac:dyDescent="0.2">
      <c r="B76" s="14" t="s">
        <v>39</v>
      </c>
      <c r="C76" s="11"/>
      <c r="D76" s="11"/>
      <c r="E76" s="38"/>
      <c r="F76" s="16">
        <v>70</v>
      </c>
      <c r="G76" s="17">
        <v>0.77609548764515879</v>
      </c>
      <c r="H76" s="17">
        <v>2020.5</v>
      </c>
      <c r="I76" s="17">
        <v>0.5</v>
      </c>
      <c r="J76" s="23"/>
      <c r="K76" s="24"/>
      <c r="L76" s="24">
        <v>0.59857472928080124</v>
      </c>
      <c r="M76" s="24">
        <v>0.66566774808104323</v>
      </c>
      <c r="N76" s="24">
        <v>0.80643971461972452</v>
      </c>
      <c r="O76" s="24">
        <v>0.52036545695828096</v>
      </c>
      <c r="P76" s="54">
        <v>0.38007844763609211</v>
      </c>
      <c r="Q76" s="55">
        <v>0.4540736155686701</v>
      </c>
      <c r="R76" s="56">
        <v>0.63969072860749687</v>
      </c>
      <c r="S76" s="36"/>
      <c r="T76" s="163"/>
      <c r="U76" s="23"/>
      <c r="V76" s="24"/>
      <c r="W76" s="24">
        <v>633.44510137633711</v>
      </c>
      <c r="X76" s="24">
        <v>1181.815530766022</v>
      </c>
      <c r="Y76" s="24">
        <v>1.355294750561624</v>
      </c>
      <c r="Z76" s="24">
        <v>186.26225785083506</v>
      </c>
      <c r="AA76" s="24">
        <v>14.995325872434989</v>
      </c>
      <c r="AB76" s="24">
        <v>12.956351878245981</v>
      </c>
      <c r="AC76" s="25">
        <v>8.614646998373285</v>
      </c>
    </row>
    <row r="77" spans="2:29" x14ac:dyDescent="0.2">
      <c r="B77" s="14" t="s">
        <v>40</v>
      </c>
      <c r="C77" s="11"/>
      <c r="D77" s="11"/>
      <c r="E77" s="38"/>
      <c r="F77" s="16">
        <v>13.909016721048477</v>
      </c>
      <c r="G77" s="17">
        <v>4.06868645210435</v>
      </c>
      <c r="H77" s="17">
        <v>2027.6717161302608</v>
      </c>
      <c r="I77" s="17">
        <v>7.671716130260875</v>
      </c>
      <c r="J77" s="23"/>
      <c r="K77" s="24"/>
      <c r="L77" s="24">
        <v>0.44397071747824679</v>
      </c>
      <c r="M77" s="24">
        <v>0.73840886052184151</v>
      </c>
      <c r="N77" s="24">
        <v>0.91683938319905611</v>
      </c>
      <c r="O77" s="24">
        <v>0.75816566247101536</v>
      </c>
      <c r="P77" s="54">
        <v>0.52606410642867174</v>
      </c>
      <c r="Q77" s="55">
        <v>0.97036692369927258</v>
      </c>
      <c r="R77" s="56">
        <v>0.42853052323587904</v>
      </c>
      <c r="S77" s="36"/>
      <c r="T77" s="163"/>
      <c r="U77" s="23"/>
      <c r="V77" s="24"/>
      <c r="W77" s="24">
        <v>1455.9944035293158</v>
      </c>
      <c r="X77" s="24">
        <v>523.25089117697155</v>
      </c>
      <c r="Y77" s="24">
        <v>248.08789669805927</v>
      </c>
      <c r="Z77" s="24">
        <v>1441.0498139331028</v>
      </c>
      <c r="AA77" s="24">
        <v>13.345438945115186</v>
      </c>
      <c r="AB77" s="24">
        <v>10.723598382060883</v>
      </c>
      <c r="AC77" s="25">
        <v>3.9604418910888746</v>
      </c>
    </row>
    <row r="78" spans="2:29" ht="17" thickBot="1" x14ac:dyDescent="0.25">
      <c r="B78" s="14" t="s">
        <v>41</v>
      </c>
      <c r="C78" s="11"/>
      <c r="D78" s="11"/>
      <c r="E78" s="38"/>
      <c r="F78" s="42">
        <v>24.085686393587579</v>
      </c>
      <c r="G78" s="26">
        <v>1.5220243750630451</v>
      </c>
      <c r="H78" s="26">
        <v>2021.3050609376576</v>
      </c>
      <c r="I78" s="26">
        <v>1.305060937657613</v>
      </c>
      <c r="J78" s="27"/>
      <c r="K78" s="28"/>
      <c r="L78" s="28">
        <v>0.49448330638498073</v>
      </c>
      <c r="M78" s="28">
        <v>0.46201153223115743</v>
      </c>
      <c r="N78" s="28">
        <v>1</v>
      </c>
      <c r="O78" s="28">
        <v>0.56639782689624973</v>
      </c>
      <c r="P78" s="57">
        <v>0.54750605070944913</v>
      </c>
      <c r="Q78" s="58">
        <v>0.86517723204414021</v>
      </c>
      <c r="R78" s="59">
        <v>0.73814326503536676</v>
      </c>
      <c r="S78" s="36"/>
      <c r="T78" s="164"/>
      <c r="U78" s="27"/>
      <c r="V78" s="28"/>
      <c r="W78" s="28">
        <v>84.976156266071584</v>
      </c>
      <c r="X78" s="28">
        <v>287.42346976615767</v>
      </c>
      <c r="Y78" s="28">
        <v>1052.8920470755641</v>
      </c>
      <c r="Z78" s="28">
        <v>1012.4123239246951</v>
      </c>
      <c r="AA78" s="28">
        <v>5.5776636716151913</v>
      </c>
      <c r="AB78" s="28">
        <v>13.684321192195242</v>
      </c>
      <c r="AC78" s="29">
        <v>10</v>
      </c>
    </row>
  </sheetData>
  <mergeCells count="24">
    <mergeCell ref="B4:B7"/>
    <mergeCell ref="C4:C7"/>
    <mergeCell ref="D4:D7"/>
    <mergeCell ref="E4:E7"/>
    <mergeCell ref="F4:F7"/>
    <mergeCell ref="G60:G63"/>
    <mergeCell ref="J4:AC4"/>
    <mergeCell ref="H5:H7"/>
    <mergeCell ref="I5:I7"/>
    <mergeCell ref="J5:R6"/>
    <mergeCell ref="T5:T22"/>
    <mergeCell ref="U5:AC6"/>
    <mergeCell ref="G4:G7"/>
    <mergeCell ref="J60:AC60"/>
    <mergeCell ref="H61:H63"/>
    <mergeCell ref="I61:I63"/>
    <mergeCell ref="J61:R62"/>
    <mergeCell ref="T61:T78"/>
    <mergeCell ref="U61:AC62"/>
    <mergeCell ref="B60:B63"/>
    <mergeCell ref="C60:C63"/>
    <mergeCell ref="D60:D63"/>
    <mergeCell ref="E60:E63"/>
    <mergeCell ref="F60:F6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D546A-E77A-3443-B9DE-63C97B7CAEBB}">
  <dimension ref="B2:AC44"/>
  <sheetViews>
    <sheetView workbookViewId="0">
      <selection activeCell="O36" sqref="O36"/>
    </sheetView>
  </sheetViews>
  <sheetFormatPr baseColWidth="10" defaultRowHeight="16" x14ac:dyDescent="0.2"/>
  <cols>
    <col min="2" max="2" width="21.5" customWidth="1"/>
    <col min="3" max="3" width="9.1640625" customWidth="1"/>
    <col min="4" max="4" width="7.5" customWidth="1"/>
    <col min="5" max="5" width="7.6640625" customWidth="1"/>
    <col min="6" max="6" width="9.5" customWidth="1"/>
    <col min="7" max="8" width="11.6640625" style="15" customWidth="1"/>
    <col min="9" max="9" width="9.1640625" customWidth="1"/>
    <col min="10" max="11" width="6" bestFit="1" customWidth="1"/>
    <col min="12" max="12" width="4.83203125" customWidth="1"/>
    <col min="13" max="13" width="6.83203125" customWidth="1"/>
    <col min="14" max="16" width="12.1640625" bestFit="1" customWidth="1"/>
    <col min="17" max="17" width="4.83203125" customWidth="1"/>
    <col min="18" max="18" width="12.1640625" bestFit="1" customWidth="1"/>
    <col min="19" max="19" width="4.83203125" customWidth="1"/>
    <col min="20" max="20" width="1.1640625" customWidth="1"/>
    <col min="21" max="22" width="6.6640625" bestFit="1" customWidth="1"/>
    <col min="23" max="28" width="12.1640625" bestFit="1" customWidth="1"/>
    <col min="29" max="29" width="11.1640625" bestFit="1" customWidth="1"/>
  </cols>
  <sheetData>
    <row r="2" spans="2:29" ht="26" x14ac:dyDescent="0.3">
      <c r="B2" s="49" t="s">
        <v>106</v>
      </c>
      <c r="J2" s="15" t="s">
        <v>100</v>
      </c>
      <c r="K2" s="15" t="s">
        <v>102</v>
      </c>
    </row>
    <row r="3" spans="2:29" ht="17" thickBot="1" x14ac:dyDescent="0.25"/>
    <row r="4" spans="2:29" x14ac:dyDescent="0.2">
      <c r="B4" s="143" t="s">
        <v>0</v>
      </c>
      <c r="C4" s="143" t="s">
        <v>1</v>
      </c>
      <c r="D4" s="145" t="s">
        <v>2</v>
      </c>
      <c r="E4" s="172" t="s">
        <v>3</v>
      </c>
      <c r="F4" s="147" t="s">
        <v>4</v>
      </c>
      <c r="G4" s="152" t="s">
        <v>5</v>
      </c>
      <c r="H4" s="18"/>
      <c r="I4" s="19"/>
      <c r="J4" s="156" t="s">
        <v>6</v>
      </c>
      <c r="K4" s="156"/>
      <c r="L4" s="156"/>
      <c r="M4" s="156"/>
      <c r="N4" s="156"/>
      <c r="O4" s="156"/>
      <c r="P4" s="156"/>
      <c r="Q4" s="156"/>
      <c r="R4" s="156"/>
      <c r="S4" s="156"/>
      <c r="T4" s="156"/>
      <c r="U4" s="156"/>
      <c r="V4" s="156"/>
      <c r="W4" s="156"/>
      <c r="X4" s="156"/>
      <c r="Y4" s="156"/>
      <c r="Z4" s="156"/>
      <c r="AA4" s="156"/>
      <c r="AB4" s="156"/>
      <c r="AC4" s="157"/>
    </row>
    <row r="5" spans="2:29" x14ac:dyDescent="0.2">
      <c r="B5" s="170"/>
      <c r="C5" s="170"/>
      <c r="D5" s="171"/>
      <c r="E5" s="173"/>
      <c r="F5" s="153"/>
      <c r="G5" s="153"/>
      <c r="H5" s="158" t="s">
        <v>51</v>
      </c>
      <c r="I5" s="158" t="s">
        <v>7</v>
      </c>
      <c r="J5" s="159" t="s">
        <v>8</v>
      </c>
      <c r="K5" s="160"/>
      <c r="L5" s="160"/>
      <c r="M5" s="160"/>
      <c r="N5" s="160"/>
      <c r="O5" s="160"/>
      <c r="P5" s="160"/>
      <c r="Q5" s="160"/>
      <c r="R5" s="161"/>
      <c r="S5" s="37"/>
      <c r="T5" s="162"/>
      <c r="U5" s="158" t="s">
        <v>46</v>
      </c>
      <c r="V5" s="165"/>
      <c r="W5" s="165"/>
      <c r="X5" s="165"/>
      <c r="Y5" s="165"/>
      <c r="Z5" s="165"/>
      <c r="AA5" s="165"/>
      <c r="AB5" s="165"/>
      <c r="AC5" s="166"/>
    </row>
    <row r="6" spans="2:29" ht="17" thickBot="1" x14ac:dyDescent="0.25">
      <c r="B6" s="170"/>
      <c r="C6" s="170"/>
      <c r="D6" s="171"/>
      <c r="E6" s="173"/>
      <c r="F6" s="153"/>
      <c r="G6" s="154"/>
      <c r="H6" s="158"/>
      <c r="I6" s="158"/>
      <c r="J6" s="159"/>
      <c r="K6" s="160"/>
      <c r="L6" s="160"/>
      <c r="M6" s="160"/>
      <c r="N6" s="160"/>
      <c r="O6" s="160"/>
      <c r="P6" s="160"/>
      <c r="Q6" s="160"/>
      <c r="R6" s="161"/>
      <c r="S6" s="37"/>
      <c r="T6" s="162"/>
      <c r="U6" s="167"/>
      <c r="V6" s="168"/>
      <c r="W6" s="168"/>
      <c r="X6" s="168"/>
      <c r="Y6" s="168"/>
      <c r="Z6" s="168"/>
      <c r="AA6" s="168"/>
      <c r="AB6" s="168"/>
      <c r="AC6" s="169"/>
    </row>
    <row r="7" spans="2:29" ht="17" thickBot="1" x14ac:dyDescent="0.25">
      <c r="B7" s="144"/>
      <c r="C7" s="144"/>
      <c r="D7" s="146"/>
      <c r="E7" s="174"/>
      <c r="F7" s="148"/>
      <c r="G7" s="155"/>
      <c r="H7" s="148"/>
      <c r="I7" s="148"/>
      <c r="J7" s="43" t="s">
        <v>57</v>
      </c>
      <c r="K7" s="44" t="s">
        <v>56</v>
      </c>
      <c r="L7" s="45" t="s">
        <v>11</v>
      </c>
      <c r="M7" s="46" t="s">
        <v>12</v>
      </c>
      <c r="N7" s="46" t="s">
        <v>13</v>
      </c>
      <c r="O7" s="46" t="s">
        <v>14</v>
      </c>
      <c r="P7" s="47" t="s">
        <v>43</v>
      </c>
      <c r="Q7" s="47" t="s">
        <v>66</v>
      </c>
      <c r="R7" s="47" t="s">
        <v>44</v>
      </c>
      <c r="S7" s="39"/>
      <c r="T7" s="163"/>
      <c r="U7" s="48" t="s">
        <v>75</v>
      </c>
      <c r="V7" s="44" t="s">
        <v>76</v>
      </c>
      <c r="W7" s="9" t="s">
        <v>18</v>
      </c>
      <c r="X7" s="7" t="s">
        <v>19</v>
      </c>
      <c r="Y7" s="7" t="s">
        <v>20</v>
      </c>
      <c r="Z7" s="7" t="s">
        <v>21</v>
      </c>
      <c r="AA7" s="7" t="s">
        <v>11</v>
      </c>
      <c r="AB7" s="7" t="s">
        <v>22</v>
      </c>
      <c r="AC7" s="7" t="s">
        <v>23</v>
      </c>
    </row>
    <row r="8" spans="2:29" x14ac:dyDescent="0.2">
      <c r="B8" s="10" t="s">
        <v>24</v>
      </c>
      <c r="C8" s="11"/>
      <c r="D8" s="11"/>
      <c r="E8" s="38"/>
      <c r="F8" s="41">
        <v>61.317535219354014</v>
      </c>
      <c r="G8" s="41">
        <v>18.416701743595834</v>
      </c>
      <c r="H8" s="41">
        <v>2063.5417543589897</v>
      </c>
      <c r="I8" s="30">
        <v>43.541754358989579</v>
      </c>
      <c r="J8" s="20">
        <f>K8/$K$24</f>
        <v>0.892263968190112</v>
      </c>
      <c r="K8" s="21">
        <f>AVERAGE(L8:R8)</f>
        <v>0.69155938181060372</v>
      </c>
      <c r="L8" s="21">
        <v>0.3774313314476459</v>
      </c>
      <c r="M8" s="21">
        <v>0.60085288923463454</v>
      </c>
      <c r="N8" s="21">
        <v>0.7340760253333537</v>
      </c>
      <c r="O8" s="21">
        <v>0.49559446083849662</v>
      </c>
      <c r="P8" s="51">
        <v>0.82433492847476719</v>
      </c>
      <c r="Q8" s="52">
        <v>0.94991950011314397</v>
      </c>
      <c r="R8" s="53">
        <v>0.85870653723218471</v>
      </c>
      <c r="S8" s="36"/>
      <c r="T8" s="163"/>
      <c r="U8" s="20"/>
      <c r="V8" s="21"/>
      <c r="W8" s="21">
        <v>600.22939466460775</v>
      </c>
      <c r="X8" s="21">
        <v>226.06340829399193</v>
      </c>
      <c r="Y8" s="21">
        <v>1303.0745754168122</v>
      </c>
      <c r="Z8" s="21">
        <v>1262.1706335972158</v>
      </c>
      <c r="AA8" s="21">
        <v>9.6362577451066951</v>
      </c>
      <c r="AB8" s="21">
        <v>4.1110014068816803</v>
      </c>
      <c r="AC8" s="22">
        <v>7.6534503609276605</v>
      </c>
    </row>
    <row r="9" spans="2:29" x14ac:dyDescent="0.2">
      <c r="B9" s="14" t="s">
        <v>26</v>
      </c>
      <c r="C9" s="11"/>
      <c r="D9" s="11"/>
      <c r="E9" s="38"/>
      <c r="F9" s="16">
        <v>57.76630984111231</v>
      </c>
      <c r="G9" s="17">
        <v>20</v>
      </c>
      <c r="H9" s="17">
        <v>2070</v>
      </c>
      <c r="I9" s="31">
        <v>50</v>
      </c>
      <c r="J9" s="23">
        <f t="shared" ref="J9:J22" si="0">K9/$K$24</f>
        <v>0.56038668227835031</v>
      </c>
      <c r="K9" s="24">
        <f t="shared" ref="K9:K22" si="1">AVERAGE(L9:R9)</f>
        <v>0.43433409998322275</v>
      </c>
      <c r="L9" s="24">
        <v>0.79030471264554558</v>
      </c>
      <c r="M9" s="24">
        <v>0.70424996266862205</v>
      </c>
      <c r="N9" s="24">
        <v>0.57001806468243876</v>
      </c>
      <c r="O9" s="24">
        <v>0.65202261749077539</v>
      </c>
      <c r="P9" s="54">
        <v>0.13658473909514024</v>
      </c>
      <c r="Q9" s="55">
        <v>0.1871586033000372</v>
      </c>
      <c r="R9" s="56">
        <v>0</v>
      </c>
      <c r="S9" s="36"/>
      <c r="T9" s="163"/>
      <c r="U9" s="23"/>
      <c r="V9" s="24"/>
      <c r="W9" s="24">
        <v>1459.4163326613218</v>
      </c>
      <c r="X9" s="24">
        <v>746.7772555988829</v>
      </c>
      <c r="Y9" s="24">
        <v>343.84994779572889</v>
      </c>
      <c r="Z9" s="24">
        <v>1131.9905036954992</v>
      </c>
      <c r="AA9" s="24">
        <v>13.268459777115146</v>
      </c>
      <c r="AB9" s="24">
        <v>1.6333873498183709</v>
      </c>
      <c r="AC9" s="25">
        <v>4.6934958500937709</v>
      </c>
    </row>
    <row r="10" spans="2:29" x14ac:dyDescent="0.2">
      <c r="B10" s="14" t="s">
        <v>27</v>
      </c>
      <c r="C10" s="11"/>
      <c r="D10" s="11"/>
      <c r="E10" s="38"/>
      <c r="F10" s="16">
        <v>54.618317542789278</v>
      </c>
      <c r="G10" s="17">
        <v>16.419212219272872</v>
      </c>
      <c r="H10" s="17">
        <v>2058.5480305481824</v>
      </c>
      <c r="I10" s="31">
        <v>38.548030548182176</v>
      </c>
      <c r="J10" s="23">
        <f t="shared" si="0"/>
        <v>1</v>
      </c>
      <c r="K10" s="24">
        <f t="shared" si="1"/>
        <v>0.77506142404626976</v>
      </c>
      <c r="L10" s="24">
        <v>1</v>
      </c>
      <c r="M10" s="24">
        <v>0.99602437471412764</v>
      </c>
      <c r="N10" s="24">
        <v>0.65483542218133561</v>
      </c>
      <c r="O10" s="24">
        <v>0.44775882882569001</v>
      </c>
      <c r="P10" s="54">
        <v>0.90553109950784261</v>
      </c>
      <c r="Q10" s="55">
        <v>0.68362591186812294</v>
      </c>
      <c r="R10" s="56">
        <v>0.73765433122676993</v>
      </c>
      <c r="S10" s="36"/>
      <c r="T10" s="163"/>
      <c r="U10" s="23"/>
      <c r="V10" s="24"/>
      <c r="W10" s="24">
        <v>1093.5861040630871</v>
      </c>
      <c r="X10" s="24">
        <v>575.20608026158027</v>
      </c>
      <c r="Y10" s="24">
        <v>1500</v>
      </c>
      <c r="Z10" s="24">
        <v>804.09569697698782</v>
      </c>
      <c r="AA10" s="24">
        <v>5.2527904790719075</v>
      </c>
      <c r="AB10" s="24">
        <v>15</v>
      </c>
      <c r="AC10" s="25">
        <v>5.9510706389005934</v>
      </c>
    </row>
    <row r="11" spans="2:29" x14ac:dyDescent="0.2">
      <c r="B11" s="14" t="s">
        <v>29</v>
      </c>
      <c r="C11" s="11"/>
      <c r="D11" s="11"/>
      <c r="E11" s="38"/>
      <c r="F11" s="16">
        <v>27.767639404769806</v>
      </c>
      <c r="G11" s="17">
        <v>15.861785628327297</v>
      </c>
      <c r="H11" s="17">
        <v>2057.1544640708184</v>
      </c>
      <c r="I11" s="31">
        <v>37.154464070818236</v>
      </c>
      <c r="J11" s="23">
        <f t="shared" si="0"/>
        <v>0.90773531038819666</v>
      </c>
      <c r="K11" s="24">
        <f t="shared" si="1"/>
        <v>0.70355062232655841</v>
      </c>
      <c r="L11" s="24">
        <v>0.14321290505445225</v>
      </c>
      <c r="M11" s="24">
        <v>0.98781223242300698</v>
      </c>
      <c r="N11" s="24">
        <v>0.47183357036384754</v>
      </c>
      <c r="O11" s="24">
        <v>0.97603046256346537</v>
      </c>
      <c r="P11" s="54">
        <v>0.98027219057119286</v>
      </c>
      <c r="Q11" s="55">
        <v>0.75560724479315355</v>
      </c>
      <c r="R11" s="56">
        <v>0.61008575051679026</v>
      </c>
      <c r="S11" s="36"/>
      <c r="T11" s="163"/>
      <c r="U11" s="23"/>
      <c r="V11" s="24"/>
      <c r="W11" s="24">
        <v>481.33592355193912</v>
      </c>
      <c r="X11" s="24">
        <v>1500</v>
      </c>
      <c r="Y11" s="24">
        <v>476.29566707983832</v>
      </c>
      <c r="Z11" s="24">
        <v>1178.7413637927687</v>
      </c>
      <c r="AA11" s="24">
        <v>4.3016542410788903</v>
      </c>
      <c r="AB11" s="24">
        <v>8.3614260178131214</v>
      </c>
      <c r="AC11" s="25">
        <v>1.4477700943991885</v>
      </c>
    </row>
    <row r="12" spans="2:29" x14ac:dyDescent="0.2">
      <c r="B12" s="14" t="s">
        <v>30</v>
      </c>
      <c r="C12" s="11"/>
      <c r="D12" s="11"/>
      <c r="E12" s="38"/>
      <c r="F12" s="16">
        <v>23.183854165659458</v>
      </c>
      <c r="G12" s="17">
        <v>16.654255756781986</v>
      </c>
      <c r="H12" s="17">
        <v>2059.135639391955</v>
      </c>
      <c r="I12" s="31">
        <v>39.13563939195496</v>
      </c>
      <c r="J12" s="23">
        <f t="shared" si="0"/>
        <v>0.54132404286414415</v>
      </c>
      <c r="K12" s="24">
        <f t="shared" si="1"/>
        <v>0.4195593835327675</v>
      </c>
      <c r="L12" s="24">
        <v>0.32158496127808439</v>
      </c>
      <c r="M12" s="24">
        <v>0.47975255352630519</v>
      </c>
      <c r="N12" s="24">
        <v>0.61273206192891805</v>
      </c>
      <c r="O12" s="24">
        <v>0.41431629840922901</v>
      </c>
      <c r="P12" s="54">
        <v>0.10232768279794435</v>
      </c>
      <c r="Q12" s="55">
        <v>0.14648380151254103</v>
      </c>
      <c r="R12" s="56">
        <v>0.8597183252763505</v>
      </c>
      <c r="S12" s="36"/>
      <c r="T12" s="163"/>
      <c r="U12" s="23"/>
      <c r="V12" s="24"/>
      <c r="W12" s="24">
        <v>1500</v>
      </c>
      <c r="X12" s="24">
        <v>106.19526262682095</v>
      </c>
      <c r="Y12" s="24">
        <v>9.5757224838174899</v>
      </c>
      <c r="Z12" s="24">
        <v>1441.781728359608</v>
      </c>
      <c r="AA12" s="24">
        <v>3.0047441347083166</v>
      </c>
      <c r="AB12" s="24">
        <v>1.9589755811312679</v>
      </c>
      <c r="AC12" s="25">
        <v>3.3328372468845897</v>
      </c>
    </row>
    <row r="13" spans="2:29" x14ac:dyDescent="0.2">
      <c r="B13" s="14" t="s">
        <v>31</v>
      </c>
      <c r="C13" s="11"/>
      <c r="D13" s="11"/>
      <c r="E13" s="38"/>
      <c r="F13" s="16">
        <v>57.526061721476864</v>
      </c>
      <c r="G13" s="17">
        <v>10.776323911790197</v>
      </c>
      <c r="H13" s="17">
        <v>2044.4408097794756</v>
      </c>
      <c r="I13" s="31">
        <v>24.440809779475494</v>
      </c>
      <c r="J13" s="23">
        <f t="shared" si="0"/>
        <v>0.54315394672458572</v>
      </c>
      <c r="K13" s="24">
        <f t="shared" si="1"/>
        <v>0.42097767142470915</v>
      </c>
      <c r="L13" s="24">
        <v>0.51187155984454924</v>
      </c>
      <c r="M13" s="24">
        <v>0.39671955936642989</v>
      </c>
      <c r="N13" s="24">
        <v>0.98194385374297688</v>
      </c>
      <c r="O13" s="24">
        <v>4.7395596746039034E-2</v>
      </c>
      <c r="P13" s="54">
        <v>4.1574385558242111E-2</v>
      </c>
      <c r="Q13" s="55">
        <v>0.96562608850084941</v>
      </c>
      <c r="R13" s="56">
        <v>1.7126562138770618E-3</v>
      </c>
      <c r="S13" s="36"/>
      <c r="T13" s="163"/>
      <c r="U13" s="23"/>
      <c r="V13" s="24"/>
      <c r="W13" s="24">
        <v>1464.9679368139671</v>
      </c>
      <c r="X13" s="24">
        <v>35.912785623618873</v>
      </c>
      <c r="Y13" s="24">
        <v>689.25971507394001</v>
      </c>
      <c r="Z13" s="24">
        <v>1364.7011035121009</v>
      </c>
      <c r="AA13" s="24">
        <v>3.3875043257888886</v>
      </c>
      <c r="AB13" s="24">
        <v>12.454068675372138</v>
      </c>
      <c r="AC13" s="25">
        <v>2.9723177366375197</v>
      </c>
    </row>
    <row r="14" spans="2:29" x14ac:dyDescent="0.2">
      <c r="B14" s="14" t="s">
        <v>32</v>
      </c>
      <c r="C14" s="11"/>
      <c r="D14" s="11"/>
      <c r="E14" s="38"/>
      <c r="F14" s="16">
        <v>24.846697281224856</v>
      </c>
      <c r="G14" s="17">
        <v>5.7451507840131786</v>
      </c>
      <c r="H14" s="17">
        <v>2031.862876960033</v>
      </c>
      <c r="I14" s="31">
        <v>11.862876960032947</v>
      </c>
      <c r="J14" s="23">
        <f t="shared" si="0"/>
        <v>0.73561127491098255</v>
      </c>
      <c r="K14" s="24">
        <f t="shared" si="1"/>
        <v>0.57014392227699817</v>
      </c>
      <c r="L14" s="24">
        <v>0.72036906942157142</v>
      </c>
      <c r="M14" s="24">
        <v>1</v>
      </c>
      <c r="N14" s="24">
        <v>0.80367142410961612</v>
      </c>
      <c r="O14" s="24">
        <v>0.11681395864854827</v>
      </c>
      <c r="P14" s="54">
        <v>0.82703228535581585</v>
      </c>
      <c r="Q14" s="55">
        <v>0.5157263333118256</v>
      </c>
      <c r="R14" s="56">
        <v>7.3943850916097231E-3</v>
      </c>
      <c r="S14" s="36"/>
      <c r="T14" s="163"/>
      <c r="U14" s="23"/>
      <c r="V14" s="24"/>
      <c r="W14" s="24">
        <v>1495.6396843486743</v>
      </c>
      <c r="X14" s="24">
        <v>394.51368270377702</v>
      </c>
      <c r="Y14" s="24">
        <v>1026.983427543194</v>
      </c>
      <c r="Z14" s="24">
        <v>133.62558520930568</v>
      </c>
      <c r="AA14" s="24">
        <v>9.46023571464114</v>
      </c>
      <c r="AB14" s="24">
        <v>12.906062647188241</v>
      </c>
      <c r="AC14" s="25">
        <v>0.52592445705120472</v>
      </c>
    </row>
    <row r="15" spans="2:29" x14ac:dyDescent="0.2">
      <c r="B15" s="14" t="s">
        <v>33</v>
      </c>
      <c r="C15" s="11"/>
      <c r="D15" s="11"/>
      <c r="E15" s="38"/>
      <c r="F15" s="16">
        <v>54.555500127953174</v>
      </c>
      <c r="G15" s="17">
        <v>5.0650430959533459</v>
      </c>
      <c r="H15" s="17">
        <v>2030.1626077398835</v>
      </c>
      <c r="I15" s="31">
        <v>10.162607739883365</v>
      </c>
      <c r="J15" s="23">
        <f t="shared" si="0"/>
        <v>0.54884700597568503</v>
      </c>
      <c r="K15" s="24">
        <f t="shared" si="1"/>
        <v>0.42539014203504594</v>
      </c>
      <c r="L15" s="24">
        <v>0.87175765351376433</v>
      </c>
      <c r="M15" s="24">
        <v>0.34039555397555632</v>
      </c>
      <c r="N15" s="24">
        <v>0.28216930311941663</v>
      </c>
      <c r="O15" s="24">
        <v>0.5535954476516658</v>
      </c>
      <c r="P15" s="54">
        <v>0.50878112593917879</v>
      </c>
      <c r="Q15" s="55">
        <v>0</v>
      </c>
      <c r="R15" s="56">
        <v>0.42103191004573992</v>
      </c>
      <c r="S15" s="36"/>
      <c r="T15" s="163"/>
      <c r="U15" s="23"/>
      <c r="V15" s="24"/>
      <c r="W15" s="24">
        <v>644.42411359000835</v>
      </c>
      <c r="X15" s="24">
        <v>1491.0086165806595</v>
      </c>
      <c r="Y15" s="24">
        <v>1487.3913633924983</v>
      </c>
      <c r="Z15" s="24">
        <v>511.63024531193565</v>
      </c>
      <c r="AA15" s="24">
        <v>11.210937143409843</v>
      </c>
      <c r="AB15" s="24">
        <v>14.524737194084002</v>
      </c>
      <c r="AC15" s="25">
        <v>7.6032403511837057</v>
      </c>
    </row>
    <row r="16" spans="2:29" x14ac:dyDescent="0.2">
      <c r="B16" s="14" t="s">
        <v>34</v>
      </c>
      <c r="C16" s="11"/>
      <c r="D16" s="11"/>
      <c r="E16" s="38"/>
      <c r="F16" s="16">
        <v>9.2164071036740189</v>
      </c>
      <c r="G16" s="17">
        <v>19.949282026398368</v>
      </c>
      <c r="H16" s="17">
        <v>2067.373205065996</v>
      </c>
      <c r="I16" s="31">
        <v>47.373205065995919</v>
      </c>
      <c r="J16" s="23">
        <f t="shared" si="0"/>
        <v>0.63569046560180575</v>
      </c>
      <c r="K16" s="24">
        <f t="shared" si="1"/>
        <v>0.49269915752197185</v>
      </c>
      <c r="L16" s="24">
        <v>0.79767154516482786</v>
      </c>
      <c r="M16" s="24">
        <v>0.45239388071524983</v>
      </c>
      <c r="N16" s="24">
        <v>5.4331489169499585E-2</v>
      </c>
      <c r="O16" s="24">
        <v>0.69889355655346053</v>
      </c>
      <c r="P16" s="54">
        <v>0</v>
      </c>
      <c r="Q16" s="55">
        <v>0.50653124009449024</v>
      </c>
      <c r="R16" s="56">
        <v>0.93907239095627482</v>
      </c>
      <c r="S16" s="36"/>
      <c r="T16" s="163"/>
      <c r="U16" s="23"/>
      <c r="V16" s="24"/>
      <c r="W16" s="24">
        <v>1014.0404793933535</v>
      </c>
      <c r="X16" s="24">
        <v>474.81195957591808</v>
      </c>
      <c r="Y16" s="24">
        <v>133.06870640094593</v>
      </c>
      <c r="Z16" s="24">
        <v>150.93032153775042</v>
      </c>
      <c r="AA16" s="24">
        <v>0.61376026647660586</v>
      </c>
      <c r="AB16" s="24">
        <v>0.60459297495039854</v>
      </c>
      <c r="AC16" s="25">
        <v>1.9653802287987303</v>
      </c>
    </row>
    <row r="17" spans="2:29" x14ac:dyDescent="0.2">
      <c r="B17" s="14" t="s">
        <v>36</v>
      </c>
      <c r="C17" s="11"/>
      <c r="D17" s="11"/>
      <c r="E17" s="38"/>
      <c r="F17" s="16">
        <v>60.542760980924527</v>
      </c>
      <c r="G17" s="17">
        <v>17.896657693205555</v>
      </c>
      <c r="H17" s="17">
        <v>2062.2416442330141</v>
      </c>
      <c r="I17" s="31">
        <v>42.241644233013886</v>
      </c>
      <c r="J17" s="23">
        <f t="shared" si="0"/>
        <v>0.4609524531914167</v>
      </c>
      <c r="K17" s="24">
        <f t="shared" si="1"/>
        <v>0.35726646478816093</v>
      </c>
      <c r="L17" s="24">
        <v>0.28396041579173498</v>
      </c>
      <c r="M17" s="24">
        <v>0.47523944840321058</v>
      </c>
      <c r="N17" s="24">
        <v>0.8037469826469188</v>
      </c>
      <c r="O17" s="24">
        <v>6.1554191602847114E-2</v>
      </c>
      <c r="P17" s="54">
        <v>0.21217380173994294</v>
      </c>
      <c r="Q17" s="55">
        <v>0.5475874549826476</v>
      </c>
      <c r="R17" s="56">
        <v>0.11660295834982459</v>
      </c>
      <c r="S17" s="36"/>
      <c r="T17" s="163"/>
      <c r="U17" s="23"/>
      <c r="V17" s="24"/>
      <c r="W17" s="24">
        <v>82.22145414919963</v>
      </c>
      <c r="X17" s="24">
        <v>1365.2135513445912</v>
      </c>
      <c r="Y17" s="24">
        <v>722.72160869228139</v>
      </c>
      <c r="Z17" s="24">
        <v>225.50924357754167</v>
      </c>
      <c r="AA17" s="24">
        <v>9.2299570855330142</v>
      </c>
      <c r="AB17" s="24">
        <v>10.380294263936486</v>
      </c>
      <c r="AC17" s="25">
        <v>4.3877828950891899</v>
      </c>
    </row>
    <row r="18" spans="2:29" x14ac:dyDescent="0.2">
      <c r="B18" s="14" t="s">
        <v>37</v>
      </c>
      <c r="C18" s="11"/>
      <c r="D18" s="11"/>
      <c r="E18" s="38"/>
      <c r="F18" s="16">
        <v>24.686333357469241</v>
      </c>
      <c r="G18" s="17">
        <v>10.477822778755643</v>
      </c>
      <c r="H18" s="17">
        <v>2043.6945569468892</v>
      </c>
      <c r="I18" s="31">
        <v>23.694556946889108</v>
      </c>
      <c r="J18" s="23">
        <f t="shared" si="0"/>
        <v>0.48077563759811842</v>
      </c>
      <c r="K18" s="24">
        <f t="shared" si="1"/>
        <v>0.37263065032355097</v>
      </c>
      <c r="L18" s="24">
        <v>4.6093734448328733E-2</v>
      </c>
      <c r="M18" s="24">
        <v>8.138686891705825E-2</v>
      </c>
      <c r="N18" s="24">
        <v>0.83566665678530339</v>
      </c>
      <c r="O18" s="24">
        <v>0.11322764250843373</v>
      </c>
      <c r="P18" s="54">
        <v>0.16610175094162094</v>
      </c>
      <c r="Q18" s="55">
        <v>0.94003137101026246</v>
      </c>
      <c r="R18" s="56">
        <v>0.42590652765384918</v>
      </c>
      <c r="S18" s="36"/>
      <c r="T18" s="163"/>
      <c r="U18" s="23"/>
      <c r="V18" s="24"/>
      <c r="W18" s="24">
        <v>1142.2854613924114</v>
      </c>
      <c r="X18" s="24">
        <v>103.79281939083516</v>
      </c>
      <c r="Y18" s="24">
        <v>133.53454234922569</v>
      </c>
      <c r="Z18" s="24">
        <v>281.46128915935265</v>
      </c>
      <c r="AA18" s="24">
        <v>15</v>
      </c>
      <c r="AB18" s="24">
        <v>10.611107574311568</v>
      </c>
      <c r="AC18" s="25">
        <v>8.9260839833822558</v>
      </c>
    </row>
    <row r="19" spans="2:29" x14ac:dyDescent="0.2">
      <c r="B19" s="14" t="s">
        <v>38</v>
      </c>
      <c r="C19" s="11"/>
      <c r="D19" s="11"/>
      <c r="E19" s="38"/>
      <c r="F19" s="16">
        <v>46.063690430666441</v>
      </c>
      <c r="G19" s="17">
        <v>4.1544182463961024</v>
      </c>
      <c r="H19" s="17">
        <v>2027.8860456159903</v>
      </c>
      <c r="I19" s="31">
        <v>7.8860456159902554</v>
      </c>
      <c r="J19" s="23">
        <f t="shared" si="0"/>
        <v>0.88614114562709922</v>
      </c>
      <c r="K19" s="24">
        <f t="shared" si="1"/>
        <v>0.6868138182357324</v>
      </c>
      <c r="L19" s="24">
        <v>0.86419487909267645</v>
      </c>
      <c r="M19" s="24">
        <v>0.66215230565995886</v>
      </c>
      <c r="N19" s="24">
        <v>0.36651885994380923</v>
      </c>
      <c r="O19" s="24">
        <v>1</v>
      </c>
      <c r="P19" s="54">
        <v>0.21430296209226474</v>
      </c>
      <c r="Q19" s="55">
        <v>0.81968866994753797</v>
      </c>
      <c r="R19" s="56">
        <v>0.88083905091388015</v>
      </c>
      <c r="S19" s="36"/>
      <c r="T19" s="163"/>
      <c r="U19" s="23"/>
      <c r="V19" s="24"/>
      <c r="W19" s="24">
        <v>1395.4602534007984</v>
      </c>
      <c r="X19" s="24">
        <v>1116.7933680232129</v>
      </c>
      <c r="Y19" s="24">
        <v>1118.6333161512389</v>
      </c>
      <c r="Z19" s="24">
        <v>1500</v>
      </c>
      <c r="AA19" s="24">
        <v>6.2226059347744833</v>
      </c>
      <c r="AB19" s="24">
        <v>1.8107237988931966</v>
      </c>
      <c r="AC19" s="25">
        <v>4.6290485263629426</v>
      </c>
    </row>
    <row r="20" spans="2:29" x14ac:dyDescent="0.2">
      <c r="B20" s="14" t="s">
        <v>39</v>
      </c>
      <c r="C20" s="11"/>
      <c r="D20" s="11"/>
      <c r="E20" s="38"/>
      <c r="F20" s="16">
        <v>70</v>
      </c>
      <c r="G20" s="17">
        <v>0.77609548764515879</v>
      </c>
      <c r="H20" s="17">
        <v>2020.5</v>
      </c>
      <c r="I20" s="31">
        <v>0.5</v>
      </c>
      <c r="J20" s="23">
        <f t="shared" si="0"/>
        <v>0.74922917897471275</v>
      </c>
      <c r="K20" s="24">
        <f t="shared" si="1"/>
        <v>0.58069863439315839</v>
      </c>
      <c r="L20" s="24">
        <v>0.59857472928080124</v>
      </c>
      <c r="M20" s="24">
        <v>0.66566774808104323</v>
      </c>
      <c r="N20" s="24">
        <v>0.80643971461972452</v>
      </c>
      <c r="O20" s="24">
        <v>0.52036545695828096</v>
      </c>
      <c r="P20" s="54">
        <v>0.38007844763609211</v>
      </c>
      <c r="Q20" s="55">
        <v>0.4540736155686701</v>
      </c>
      <c r="R20" s="56">
        <v>0.63969072860749687</v>
      </c>
      <c r="S20" s="36"/>
      <c r="T20" s="163"/>
      <c r="U20" s="23"/>
      <c r="V20" s="24"/>
      <c r="W20" s="24">
        <v>633.44510137633711</v>
      </c>
      <c r="X20" s="24">
        <v>1181.815530766022</v>
      </c>
      <c r="Y20" s="24">
        <v>1.355294750561624</v>
      </c>
      <c r="Z20" s="24">
        <v>186.26225785083506</v>
      </c>
      <c r="AA20" s="24">
        <v>14.995325872434989</v>
      </c>
      <c r="AB20" s="24">
        <v>12.956351878245981</v>
      </c>
      <c r="AC20" s="25">
        <v>8.614646998373285</v>
      </c>
    </row>
    <row r="21" spans="2:29" x14ac:dyDescent="0.2">
      <c r="B21" s="14" t="s">
        <v>40</v>
      </c>
      <c r="C21" s="11"/>
      <c r="D21" s="11"/>
      <c r="E21" s="38"/>
      <c r="F21" s="16">
        <v>13.909016721048477</v>
      </c>
      <c r="G21" s="17">
        <v>4.06868645210435</v>
      </c>
      <c r="H21" s="17">
        <v>2027.6717161302608</v>
      </c>
      <c r="I21" s="31">
        <v>7.671716130260875</v>
      </c>
      <c r="J21" s="23">
        <f t="shared" si="0"/>
        <v>0.88146860340203104</v>
      </c>
      <c r="K21" s="24">
        <f t="shared" si="1"/>
        <v>0.68319231100485478</v>
      </c>
      <c r="L21" s="24">
        <v>0.44397071747824679</v>
      </c>
      <c r="M21" s="24">
        <v>0.73840886052184151</v>
      </c>
      <c r="N21" s="24">
        <v>0.91683938319905611</v>
      </c>
      <c r="O21" s="24">
        <v>0.75816566247101536</v>
      </c>
      <c r="P21" s="54">
        <v>0.52606410642867174</v>
      </c>
      <c r="Q21" s="55">
        <v>0.97036692369927258</v>
      </c>
      <c r="R21" s="56">
        <v>0.42853052323587904</v>
      </c>
      <c r="S21" s="36"/>
      <c r="T21" s="163"/>
      <c r="U21" s="23"/>
      <c r="V21" s="24"/>
      <c r="W21" s="24">
        <v>1455.9944035293158</v>
      </c>
      <c r="X21" s="24">
        <v>523.25089117697155</v>
      </c>
      <c r="Y21" s="24">
        <v>248.08789669805927</v>
      </c>
      <c r="Z21" s="24">
        <v>1441.0498139331028</v>
      </c>
      <c r="AA21" s="24">
        <v>13.345438945115186</v>
      </c>
      <c r="AB21" s="24">
        <v>10.723598382060883</v>
      </c>
      <c r="AC21" s="25">
        <v>3.9604418910888746</v>
      </c>
    </row>
    <row r="22" spans="2:29" ht="17" thickBot="1" x14ac:dyDescent="0.25">
      <c r="B22" s="14" t="s">
        <v>41</v>
      </c>
      <c r="C22" s="11"/>
      <c r="D22" s="11"/>
      <c r="E22" s="38"/>
      <c r="F22" s="42">
        <v>24.085686393587579</v>
      </c>
      <c r="G22" s="26">
        <v>1.5220243750630451</v>
      </c>
      <c r="H22" s="26">
        <v>2021.3050609376576</v>
      </c>
      <c r="I22" s="32">
        <v>1.305060937657613</v>
      </c>
      <c r="J22" s="27">
        <f t="shared" si="0"/>
        <v>0.86144678681480169</v>
      </c>
      <c r="K22" s="28">
        <f t="shared" si="1"/>
        <v>0.66767417332876355</v>
      </c>
      <c r="L22" s="28">
        <v>0.49448330638498073</v>
      </c>
      <c r="M22" s="28">
        <v>0.46201153223115743</v>
      </c>
      <c r="N22" s="28">
        <v>1</v>
      </c>
      <c r="O22" s="28">
        <v>0.56639782689624973</v>
      </c>
      <c r="P22" s="57">
        <v>0.54750605070944913</v>
      </c>
      <c r="Q22" s="58">
        <v>0.86517723204414021</v>
      </c>
      <c r="R22" s="59">
        <v>0.73814326503536676</v>
      </c>
      <c r="S22" s="36"/>
      <c r="T22" s="164"/>
      <c r="U22" s="27"/>
      <c r="V22" s="28"/>
      <c r="W22" s="28">
        <v>84.976156266071584</v>
      </c>
      <c r="X22" s="28">
        <v>287.42346976615767</v>
      </c>
      <c r="Y22" s="28">
        <v>1052.8920470755641</v>
      </c>
      <c r="Z22" s="28">
        <v>1012.4123239246951</v>
      </c>
      <c r="AA22" s="28">
        <v>5.5776636716151913</v>
      </c>
      <c r="AB22" s="28">
        <v>13.684321192195242</v>
      </c>
      <c r="AC22" s="29">
        <v>10</v>
      </c>
    </row>
    <row r="24" spans="2:29" x14ac:dyDescent="0.2">
      <c r="H24" s="15" t="s">
        <v>101</v>
      </c>
      <c r="I24" s="60" t="s">
        <v>107</v>
      </c>
      <c r="J24" s="61"/>
      <c r="K24" s="62">
        <f>MAX(K8:K22)</f>
        <v>0.77506142404626976</v>
      </c>
      <c r="L24" s="62"/>
      <c r="M24" s="62"/>
      <c r="N24" s="62"/>
      <c r="O24" s="62"/>
      <c r="P24" s="62"/>
      <c r="Q24" s="62"/>
      <c r="R24" s="62"/>
      <c r="S24" s="61"/>
      <c r="T24" s="61"/>
      <c r="U24" s="61"/>
      <c r="V24" s="61"/>
      <c r="W24" s="61"/>
      <c r="X24" s="61"/>
      <c r="Y24" s="61"/>
      <c r="Z24" s="61"/>
      <c r="AA24" s="61"/>
      <c r="AB24" s="61"/>
      <c r="AC24" s="61"/>
    </row>
    <row r="25" spans="2:29" x14ac:dyDescent="0.2">
      <c r="B25" s="50" t="s">
        <v>106</v>
      </c>
      <c r="I25" s="61"/>
      <c r="J25" s="61"/>
      <c r="K25" s="61"/>
      <c r="L25" s="61"/>
      <c r="M25" s="61"/>
      <c r="N25" s="61"/>
      <c r="O25" s="61"/>
      <c r="P25" s="36"/>
      <c r="Q25" s="36"/>
      <c r="R25" s="36"/>
      <c r="S25" s="61"/>
      <c r="T25" s="61"/>
      <c r="U25" s="61"/>
      <c r="V25" s="61"/>
      <c r="W25" s="61"/>
      <c r="X25" s="61"/>
      <c r="Y25" s="61"/>
      <c r="Z25" s="61"/>
      <c r="AA25" s="61"/>
      <c r="AB25" s="61"/>
      <c r="AC25" s="61"/>
    </row>
    <row r="26" spans="2:29" x14ac:dyDescent="0.2">
      <c r="I26" s="61"/>
      <c r="J26" s="61"/>
      <c r="K26" s="61"/>
      <c r="L26" s="36"/>
      <c r="M26" s="36"/>
      <c r="N26" s="36"/>
      <c r="O26" s="36"/>
      <c r="P26" s="36"/>
      <c r="Q26" s="36"/>
      <c r="R26" s="36"/>
      <c r="S26" s="61"/>
      <c r="T26" s="61"/>
      <c r="U26" s="61"/>
      <c r="V26" s="61"/>
      <c r="W26" s="61"/>
      <c r="X26" s="61"/>
      <c r="Y26" s="61"/>
      <c r="Z26" s="61"/>
      <c r="AA26" s="61"/>
      <c r="AB26" s="61"/>
      <c r="AC26" s="61"/>
    </row>
    <row r="27" spans="2:29" x14ac:dyDescent="0.2">
      <c r="B27" t="s">
        <v>99</v>
      </c>
      <c r="I27" s="61"/>
      <c r="J27" s="61"/>
      <c r="K27" s="61"/>
      <c r="L27" s="36"/>
      <c r="M27" s="36"/>
      <c r="N27" s="36"/>
      <c r="O27" s="36"/>
      <c r="P27" s="36"/>
      <c r="Q27" s="36"/>
      <c r="R27" s="36"/>
      <c r="S27" s="61"/>
      <c r="T27" s="61"/>
      <c r="U27" s="61"/>
      <c r="V27" s="61"/>
      <c r="W27" s="61"/>
      <c r="X27" s="61"/>
      <c r="Y27" s="61"/>
      <c r="Z27" s="61"/>
      <c r="AA27" s="61"/>
      <c r="AB27" s="61"/>
      <c r="AC27" s="61"/>
    </row>
    <row r="28" spans="2:29" x14ac:dyDescent="0.2">
      <c r="I28" s="61"/>
      <c r="J28" s="61"/>
      <c r="K28" s="61"/>
      <c r="L28" s="36"/>
      <c r="M28" s="36"/>
      <c r="N28" s="36"/>
      <c r="O28" s="36"/>
      <c r="P28" s="36"/>
      <c r="Q28" s="36"/>
      <c r="R28" s="36"/>
      <c r="S28" s="61"/>
      <c r="T28" s="61"/>
      <c r="U28" s="61"/>
      <c r="V28" s="61"/>
      <c r="W28" s="61"/>
      <c r="X28" s="61"/>
      <c r="Y28" s="61"/>
      <c r="Z28" s="61"/>
      <c r="AA28" s="61"/>
      <c r="AB28" s="61"/>
      <c r="AC28" s="61"/>
    </row>
    <row r="29" spans="2:29" x14ac:dyDescent="0.2">
      <c r="B29" t="s">
        <v>108</v>
      </c>
      <c r="I29" s="61"/>
      <c r="J29" s="61"/>
      <c r="K29" s="61"/>
      <c r="L29" s="36"/>
      <c r="M29" s="36"/>
      <c r="N29" s="36"/>
      <c r="O29" s="36"/>
      <c r="P29" s="36"/>
      <c r="Q29" s="36"/>
      <c r="R29" s="36"/>
      <c r="S29" s="61"/>
      <c r="T29" s="61"/>
      <c r="U29" s="61"/>
      <c r="V29" s="61"/>
      <c r="W29" s="61"/>
      <c r="X29" s="61"/>
      <c r="Y29" s="61"/>
      <c r="Z29" s="61"/>
      <c r="AA29" s="61"/>
      <c r="AB29" s="61"/>
      <c r="AC29" s="61"/>
    </row>
    <row r="30" spans="2:29" x14ac:dyDescent="0.2">
      <c r="B30" t="s">
        <v>109</v>
      </c>
      <c r="I30" s="61"/>
      <c r="J30" s="61"/>
      <c r="K30" s="61"/>
      <c r="L30" s="61"/>
      <c r="M30" s="61"/>
      <c r="N30" s="61"/>
      <c r="O30" s="61"/>
      <c r="P30" s="61"/>
      <c r="Q30" s="61"/>
      <c r="R30" s="61"/>
      <c r="S30" s="61"/>
      <c r="T30" s="61"/>
      <c r="U30" s="61"/>
      <c r="V30" s="61"/>
      <c r="W30" s="61"/>
      <c r="X30" s="61"/>
      <c r="Y30" s="61"/>
      <c r="Z30" s="61"/>
      <c r="AA30" s="61"/>
      <c r="AB30" s="61"/>
      <c r="AC30" s="61"/>
    </row>
    <row r="31" spans="2:29" x14ac:dyDescent="0.2">
      <c r="B31" t="s">
        <v>110</v>
      </c>
      <c r="I31" s="61"/>
      <c r="J31" s="61"/>
      <c r="K31" s="61"/>
      <c r="L31" s="62"/>
      <c r="M31" s="62"/>
      <c r="N31" s="62"/>
      <c r="O31" s="62"/>
      <c r="P31" s="62"/>
      <c r="Q31" s="62"/>
      <c r="R31" s="62"/>
      <c r="S31" s="61"/>
      <c r="T31" s="61"/>
      <c r="U31" s="61"/>
      <c r="V31" s="61"/>
      <c r="W31" s="61"/>
      <c r="X31" s="61"/>
      <c r="Y31" s="61"/>
      <c r="Z31" s="61"/>
      <c r="AA31" s="61"/>
      <c r="AB31" s="61"/>
      <c r="AC31" s="61"/>
    </row>
    <row r="32" spans="2:29" x14ac:dyDescent="0.2">
      <c r="I32" s="60"/>
      <c r="J32" s="61"/>
      <c r="K32" s="61"/>
      <c r="L32" s="62"/>
      <c r="M32" s="62"/>
      <c r="N32" s="62"/>
      <c r="O32" s="62"/>
      <c r="P32" s="36"/>
      <c r="Q32" s="36"/>
      <c r="R32" s="36"/>
      <c r="S32" s="61"/>
      <c r="T32" s="61"/>
      <c r="U32" s="61"/>
      <c r="V32" s="61"/>
      <c r="W32" s="61"/>
      <c r="X32" s="61"/>
      <c r="Y32" s="61"/>
      <c r="Z32" s="61"/>
      <c r="AA32" s="61"/>
      <c r="AB32" s="61"/>
      <c r="AC32" s="61"/>
    </row>
    <row r="33" spans="9:29" x14ac:dyDescent="0.2">
      <c r="I33" s="61"/>
      <c r="J33" s="61"/>
      <c r="K33" s="61"/>
      <c r="L33" s="62"/>
      <c r="M33" s="62"/>
      <c r="N33" s="62"/>
      <c r="O33" s="62"/>
      <c r="P33" s="36"/>
      <c r="Q33" s="36"/>
      <c r="R33" s="36"/>
      <c r="S33" s="61"/>
      <c r="T33" s="61"/>
      <c r="U33" s="61"/>
      <c r="V33" s="61"/>
      <c r="W33" s="61"/>
      <c r="X33" s="61"/>
      <c r="Y33" s="61"/>
      <c r="Z33" s="61"/>
      <c r="AA33" s="61"/>
      <c r="AB33" s="61"/>
      <c r="AC33" s="61"/>
    </row>
    <row r="34" spans="9:29" x14ac:dyDescent="0.2">
      <c r="I34" s="61"/>
      <c r="J34" s="61"/>
      <c r="K34" s="61"/>
      <c r="L34" s="62"/>
      <c r="M34" s="62"/>
      <c r="N34" s="62"/>
      <c r="O34" s="62"/>
      <c r="P34" s="36"/>
      <c r="Q34" s="36"/>
      <c r="R34" s="36"/>
      <c r="S34" s="61"/>
      <c r="T34" s="61"/>
      <c r="U34" s="61"/>
      <c r="V34" s="61"/>
      <c r="W34" s="61"/>
      <c r="X34" s="61"/>
      <c r="Y34" s="61"/>
      <c r="Z34" s="61"/>
      <c r="AA34" s="61"/>
      <c r="AB34" s="61"/>
      <c r="AC34" s="61"/>
    </row>
    <row r="35" spans="9:29" x14ac:dyDescent="0.2">
      <c r="I35" s="61"/>
      <c r="J35" s="61"/>
      <c r="K35" s="61"/>
      <c r="L35" s="62"/>
      <c r="M35" s="62"/>
      <c r="N35" s="62"/>
      <c r="O35" s="62"/>
      <c r="P35" s="36"/>
      <c r="Q35" s="36"/>
      <c r="R35" s="36"/>
      <c r="S35" s="61"/>
      <c r="T35" s="61"/>
      <c r="U35" s="61"/>
      <c r="V35" s="61"/>
      <c r="W35" s="61"/>
      <c r="X35" s="61"/>
      <c r="Y35" s="61"/>
      <c r="Z35" s="61"/>
      <c r="AA35" s="61"/>
      <c r="AB35" s="61"/>
      <c r="AC35" s="61"/>
    </row>
    <row r="36" spans="9:29" x14ac:dyDescent="0.2">
      <c r="I36" s="61"/>
      <c r="J36" s="61"/>
      <c r="K36" s="61"/>
      <c r="L36" s="62"/>
      <c r="M36" s="62"/>
      <c r="N36" s="62"/>
      <c r="O36" s="62"/>
      <c r="P36" s="36"/>
      <c r="Q36" s="36"/>
      <c r="R36" s="36"/>
      <c r="S36" s="61"/>
      <c r="T36" s="61"/>
      <c r="U36" s="61"/>
      <c r="V36" s="61"/>
      <c r="W36" s="61"/>
      <c r="X36" s="61"/>
      <c r="Y36" s="61"/>
      <c r="Z36" s="61"/>
      <c r="AA36" s="61"/>
      <c r="AB36" s="61"/>
      <c r="AC36" s="61"/>
    </row>
    <row r="37" spans="9:29" x14ac:dyDescent="0.2">
      <c r="I37" s="61"/>
      <c r="J37" s="61"/>
      <c r="K37" s="61"/>
      <c r="L37" s="62"/>
      <c r="M37" s="62"/>
      <c r="N37" s="62"/>
      <c r="O37" s="62"/>
      <c r="P37" s="36"/>
      <c r="Q37" s="36"/>
      <c r="R37" s="36"/>
      <c r="S37" s="61"/>
      <c r="T37" s="61"/>
      <c r="U37" s="61"/>
      <c r="V37" s="61"/>
      <c r="W37" s="61"/>
      <c r="X37" s="61"/>
      <c r="Y37" s="61"/>
      <c r="Z37" s="61"/>
      <c r="AA37" s="61"/>
      <c r="AB37" s="61"/>
      <c r="AC37" s="61"/>
    </row>
    <row r="38" spans="9:29" x14ac:dyDescent="0.2">
      <c r="I38" s="61"/>
      <c r="J38" s="61"/>
      <c r="K38" s="61"/>
      <c r="L38" s="62"/>
      <c r="M38" s="62"/>
      <c r="N38" s="62"/>
      <c r="O38" s="62"/>
      <c r="P38" s="36"/>
      <c r="Q38" s="36"/>
      <c r="R38" s="36"/>
      <c r="S38" s="61"/>
      <c r="T38" s="61"/>
      <c r="U38" s="61"/>
      <c r="V38" s="61"/>
      <c r="W38" s="61"/>
      <c r="X38" s="61"/>
      <c r="Y38" s="61"/>
      <c r="Z38" s="61"/>
      <c r="AA38" s="61"/>
      <c r="AB38" s="61"/>
      <c r="AC38" s="61"/>
    </row>
    <row r="39" spans="9:29" x14ac:dyDescent="0.2">
      <c r="I39" s="61"/>
      <c r="J39" s="61"/>
      <c r="K39" s="61"/>
      <c r="L39" s="62"/>
      <c r="M39" s="62"/>
      <c r="N39" s="62"/>
      <c r="O39" s="62"/>
      <c r="P39" s="36"/>
      <c r="Q39" s="36"/>
      <c r="R39" s="36"/>
      <c r="S39" s="61"/>
      <c r="T39" s="61"/>
      <c r="U39" s="61"/>
      <c r="V39" s="61"/>
      <c r="W39" s="61"/>
      <c r="X39" s="61"/>
      <c r="Y39" s="61"/>
      <c r="Z39" s="61"/>
      <c r="AA39" s="61"/>
      <c r="AB39" s="61"/>
      <c r="AC39" s="61"/>
    </row>
    <row r="40" spans="9:29" x14ac:dyDescent="0.2">
      <c r="I40" s="61"/>
      <c r="J40" s="61"/>
      <c r="K40" s="61"/>
      <c r="L40" s="62"/>
      <c r="M40" s="62"/>
      <c r="N40" s="62"/>
      <c r="O40" s="62"/>
      <c r="P40" s="36"/>
      <c r="Q40" s="36"/>
      <c r="R40" s="36"/>
      <c r="S40" s="61"/>
      <c r="T40" s="61"/>
      <c r="U40" s="61"/>
      <c r="V40" s="61"/>
      <c r="W40" s="61"/>
      <c r="X40" s="61"/>
      <c r="Y40" s="61"/>
      <c r="Z40" s="61"/>
      <c r="AA40" s="61"/>
      <c r="AB40" s="61"/>
      <c r="AC40" s="61"/>
    </row>
    <row r="41" spans="9:29" x14ac:dyDescent="0.2">
      <c r="I41" s="61"/>
      <c r="J41" s="61"/>
      <c r="K41" s="61"/>
      <c r="L41" s="62"/>
      <c r="M41" s="62"/>
      <c r="N41" s="62"/>
      <c r="O41" s="62"/>
      <c r="P41" s="36"/>
      <c r="Q41" s="36"/>
      <c r="R41" s="36"/>
      <c r="S41" s="61"/>
      <c r="T41" s="61"/>
      <c r="U41" s="61"/>
      <c r="V41" s="61"/>
      <c r="W41" s="61"/>
      <c r="X41" s="61"/>
      <c r="Y41" s="61"/>
      <c r="Z41" s="61"/>
      <c r="AA41" s="61"/>
      <c r="AB41" s="61"/>
      <c r="AC41" s="61"/>
    </row>
    <row r="42" spans="9:29" x14ac:dyDescent="0.2">
      <c r="I42" s="61"/>
      <c r="J42" s="61"/>
      <c r="K42" s="61"/>
      <c r="L42" s="62"/>
      <c r="M42" s="62"/>
      <c r="N42" s="62"/>
      <c r="O42" s="62"/>
      <c r="P42" s="36"/>
      <c r="Q42" s="36"/>
      <c r="R42" s="36"/>
      <c r="S42" s="61"/>
      <c r="T42" s="61"/>
      <c r="U42" s="61"/>
      <c r="V42" s="61"/>
      <c r="W42" s="61"/>
      <c r="X42" s="61"/>
      <c r="Y42" s="61"/>
      <c r="Z42" s="61"/>
      <c r="AA42" s="61"/>
      <c r="AB42" s="61"/>
      <c r="AC42" s="61"/>
    </row>
    <row r="43" spans="9:29" x14ac:dyDescent="0.2">
      <c r="I43" s="61"/>
      <c r="J43" s="61"/>
      <c r="K43" s="61"/>
      <c r="L43" s="62"/>
      <c r="M43" s="62"/>
      <c r="N43" s="62"/>
      <c r="O43" s="62"/>
      <c r="P43" s="36"/>
      <c r="Q43" s="36"/>
      <c r="R43" s="36"/>
      <c r="S43" s="61"/>
      <c r="T43" s="61"/>
      <c r="U43" s="61"/>
      <c r="V43" s="61"/>
      <c r="W43" s="61"/>
      <c r="X43" s="61"/>
      <c r="Y43" s="61"/>
      <c r="Z43" s="61"/>
      <c r="AA43" s="61"/>
      <c r="AB43" s="61"/>
      <c r="AC43" s="61"/>
    </row>
    <row r="44" spans="9:29" x14ac:dyDescent="0.2">
      <c r="I44" s="61"/>
      <c r="J44" s="61"/>
      <c r="K44" s="61"/>
      <c r="L44" s="62"/>
      <c r="M44" s="62"/>
      <c r="N44" s="62"/>
      <c r="O44" s="62"/>
      <c r="P44" s="36"/>
      <c r="Q44" s="36"/>
      <c r="R44" s="36"/>
      <c r="S44" s="61"/>
      <c r="T44" s="61"/>
      <c r="U44" s="61"/>
      <c r="V44" s="61"/>
      <c r="W44" s="61"/>
      <c r="X44" s="61"/>
      <c r="Y44" s="61"/>
      <c r="Z44" s="61"/>
      <c r="AA44" s="61"/>
      <c r="AB44" s="61"/>
      <c r="AC44" s="61"/>
    </row>
  </sheetData>
  <mergeCells count="12">
    <mergeCell ref="G4:G7"/>
    <mergeCell ref="B4:B7"/>
    <mergeCell ref="C4:C7"/>
    <mergeCell ref="D4:D7"/>
    <mergeCell ref="E4:E7"/>
    <mergeCell ref="F4:F7"/>
    <mergeCell ref="J4:AC4"/>
    <mergeCell ref="H5:H7"/>
    <mergeCell ref="I5:I7"/>
    <mergeCell ref="J5:R6"/>
    <mergeCell ref="T5:T22"/>
    <mergeCell ref="U5:AC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5CE9E-B168-424B-A93D-FBEC83EEDE0E}">
  <dimension ref="B2:AC61"/>
  <sheetViews>
    <sheetView workbookViewId="0">
      <selection activeCell="I3" sqref="I3"/>
    </sheetView>
  </sheetViews>
  <sheetFormatPr baseColWidth="10" defaultRowHeight="16" x14ac:dyDescent="0.2"/>
  <cols>
    <col min="2" max="2" width="21.5" customWidth="1"/>
    <col min="3" max="3" width="9.1640625" customWidth="1"/>
    <col min="4" max="4" width="7.5" customWidth="1"/>
    <col min="5" max="5" width="7.6640625" customWidth="1"/>
    <col min="6" max="6" width="9.5" customWidth="1"/>
    <col min="7" max="8" width="11.6640625" style="15" customWidth="1"/>
    <col min="9" max="9" width="9.1640625" customWidth="1"/>
    <col min="10" max="10" width="8.33203125" bestFit="1" customWidth="1"/>
    <col min="11" max="11" width="6" bestFit="1" customWidth="1"/>
    <col min="12" max="12" width="4.83203125" customWidth="1"/>
    <col min="13" max="13" width="6.83203125" customWidth="1"/>
    <col min="14" max="16" width="12.1640625" bestFit="1" customWidth="1"/>
    <col min="17" max="17" width="4.83203125" customWidth="1"/>
    <col min="18" max="18" width="12.1640625" bestFit="1" customWidth="1"/>
    <col min="19" max="19" width="4.83203125" customWidth="1"/>
    <col min="20" max="20" width="1.1640625" customWidth="1"/>
    <col min="21" max="22" width="6.6640625" bestFit="1" customWidth="1"/>
    <col min="23" max="28" width="12.1640625" bestFit="1" customWidth="1"/>
    <col min="29" max="29" width="11.1640625" bestFit="1" customWidth="1"/>
  </cols>
  <sheetData>
    <row r="2" spans="2:29" ht="26" x14ac:dyDescent="0.3">
      <c r="B2" s="49" t="s">
        <v>119</v>
      </c>
      <c r="J2" s="15" t="s">
        <v>42</v>
      </c>
      <c r="K2" s="15" t="s">
        <v>42</v>
      </c>
    </row>
    <row r="3" spans="2:29" ht="17" thickBot="1" x14ac:dyDescent="0.25"/>
    <row r="4" spans="2:29" x14ac:dyDescent="0.2">
      <c r="B4" s="143" t="s">
        <v>0</v>
      </c>
      <c r="C4" s="143" t="s">
        <v>1</v>
      </c>
      <c r="D4" s="145" t="s">
        <v>2</v>
      </c>
      <c r="E4" s="172" t="s">
        <v>3</v>
      </c>
      <c r="F4" s="147" t="s">
        <v>4</v>
      </c>
      <c r="G4" s="147" t="s">
        <v>5</v>
      </c>
      <c r="H4" s="66"/>
      <c r="I4" s="19"/>
      <c r="J4" s="156" t="s">
        <v>6</v>
      </c>
      <c r="K4" s="156"/>
      <c r="L4" s="156"/>
      <c r="M4" s="156"/>
      <c r="N4" s="156"/>
      <c r="O4" s="156"/>
      <c r="P4" s="156"/>
      <c r="Q4" s="156"/>
      <c r="R4" s="156"/>
      <c r="S4" s="156"/>
      <c r="T4" s="156"/>
      <c r="U4" s="156"/>
      <c r="V4" s="156"/>
      <c r="W4" s="156"/>
      <c r="X4" s="156"/>
      <c r="Y4" s="156"/>
      <c r="Z4" s="156"/>
      <c r="AA4" s="156"/>
      <c r="AB4" s="156"/>
      <c r="AC4" s="157"/>
    </row>
    <row r="5" spans="2:29" x14ac:dyDescent="0.2">
      <c r="B5" s="170"/>
      <c r="C5" s="170"/>
      <c r="D5" s="171"/>
      <c r="E5" s="173"/>
      <c r="F5" s="153"/>
      <c r="G5" s="153"/>
      <c r="H5" s="165" t="s">
        <v>51</v>
      </c>
      <c r="I5" s="158" t="s">
        <v>7</v>
      </c>
      <c r="J5" s="159" t="s">
        <v>8</v>
      </c>
      <c r="K5" s="160"/>
      <c r="L5" s="160"/>
      <c r="M5" s="160"/>
      <c r="N5" s="160"/>
      <c r="O5" s="160"/>
      <c r="P5" s="160"/>
      <c r="Q5" s="160"/>
      <c r="R5" s="161"/>
      <c r="S5" s="37"/>
      <c r="T5" s="162"/>
      <c r="U5" s="158" t="s">
        <v>46</v>
      </c>
      <c r="V5" s="165"/>
      <c r="W5" s="165"/>
      <c r="X5" s="165"/>
      <c r="Y5" s="165"/>
      <c r="Z5" s="165"/>
      <c r="AA5" s="165"/>
      <c r="AB5" s="165"/>
      <c r="AC5" s="166"/>
    </row>
    <row r="6" spans="2:29" ht="17" thickBot="1" x14ac:dyDescent="0.25">
      <c r="B6" s="170"/>
      <c r="C6" s="170"/>
      <c r="D6" s="171"/>
      <c r="E6" s="173"/>
      <c r="F6" s="153"/>
      <c r="G6" s="154"/>
      <c r="H6" s="165"/>
      <c r="I6" s="158"/>
      <c r="J6" s="159"/>
      <c r="K6" s="160"/>
      <c r="L6" s="160"/>
      <c r="M6" s="160"/>
      <c r="N6" s="160"/>
      <c r="O6" s="160"/>
      <c r="P6" s="160"/>
      <c r="Q6" s="160"/>
      <c r="R6" s="161"/>
      <c r="S6" s="37"/>
      <c r="T6" s="162"/>
      <c r="U6" s="167"/>
      <c r="V6" s="168"/>
      <c r="W6" s="168"/>
      <c r="X6" s="168"/>
      <c r="Y6" s="168"/>
      <c r="Z6" s="168"/>
      <c r="AA6" s="168"/>
      <c r="AB6" s="168"/>
      <c r="AC6" s="169"/>
    </row>
    <row r="7" spans="2:29" ht="17" thickBot="1" x14ac:dyDescent="0.25">
      <c r="B7" s="144"/>
      <c r="C7" s="144"/>
      <c r="D7" s="146"/>
      <c r="E7" s="174"/>
      <c r="F7" s="148"/>
      <c r="G7" s="155"/>
      <c r="H7" s="169"/>
      <c r="I7" s="148"/>
      <c r="J7" s="43" t="s">
        <v>57</v>
      </c>
      <c r="K7" s="44" t="s">
        <v>56</v>
      </c>
      <c r="L7" s="45" t="s">
        <v>11</v>
      </c>
      <c r="M7" s="46" t="s">
        <v>12</v>
      </c>
      <c r="N7" s="46" t="s">
        <v>13</v>
      </c>
      <c r="O7" s="46" t="s">
        <v>14</v>
      </c>
      <c r="P7" s="47" t="s">
        <v>43</v>
      </c>
      <c r="Q7" s="47" t="s">
        <v>66</v>
      </c>
      <c r="R7" s="47" t="s">
        <v>44</v>
      </c>
      <c r="S7" s="39"/>
      <c r="T7" s="163"/>
      <c r="U7" s="48" t="s">
        <v>75</v>
      </c>
      <c r="V7" s="44" t="s">
        <v>76</v>
      </c>
      <c r="W7" s="9" t="s">
        <v>18</v>
      </c>
      <c r="X7" s="7" t="s">
        <v>19</v>
      </c>
      <c r="Y7" s="7" t="s">
        <v>20</v>
      </c>
      <c r="Z7" s="7" t="s">
        <v>21</v>
      </c>
      <c r="AA7" s="7" t="s">
        <v>11</v>
      </c>
      <c r="AB7" s="7" t="s">
        <v>22</v>
      </c>
      <c r="AC7" s="7" t="s">
        <v>23</v>
      </c>
    </row>
    <row r="8" spans="2:29" x14ac:dyDescent="0.2">
      <c r="B8" s="10" t="s">
        <v>24</v>
      </c>
      <c r="C8" s="11"/>
      <c r="D8" s="11"/>
      <c r="E8" s="38"/>
      <c r="F8" s="41">
        <v>61.317535219354014</v>
      </c>
      <c r="G8" s="41">
        <v>18.416701743595834</v>
      </c>
      <c r="H8" s="41">
        <v>2063.5417543589897</v>
      </c>
      <c r="I8" s="30">
        <v>43.541754358989579</v>
      </c>
      <c r="J8" s="20">
        <v>0.892263968190112</v>
      </c>
      <c r="K8" s="21">
        <v>0.69155938181060372</v>
      </c>
      <c r="L8" s="21">
        <v>0.3774313314476459</v>
      </c>
      <c r="M8" s="21">
        <v>0.60085288923463454</v>
      </c>
      <c r="N8" s="21">
        <v>0.7340760253333537</v>
      </c>
      <c r="O8" s="21">
        <v>0.49559446083849662</v>
      </c>
      <c r="P8" s="51">
        <v>0.82433492847476719</v>
      </c>
      <c r="Q8" s="52">
        <v>0.94991950011314397</v>
      </c>
      <c r="R8" s="53">
        <v>0.85870653723218471</v>
      </c>
      <c r="S8" s="36"/>
      <c r="T8" s="163"/>
      <c r="U8" s="20"/>
      <c r="V8" s="21"/>
      <c r="W8" s="21">
        <v>600.22939466460775</v>
      </c>
      <c r="X8" s="21">
        <v>226.06340829399193</v>
      </c>
      <c r="Y8" s="21">
        <v>1303.0745754168122</v>
      </c>
      <c r="Z8" s="21">
        <v>1262.1706335972158</v>
      </c>
      <c r="AA8" s="21">
        <v>9.6362577451066951</v>
      </c>
      <c r="AB8" s="21">
        <v>4.1110014068816803</v>
      </c>
      <c r="AC8" s="22">
        <v>7.6534503609276605</v>
      </c>
    </row>
    <row r="9" spans="2:29" x14ac:dyDescent="0.2">
      <c r="B9" s="14" t="s">
        <v>26</v>
      </c>
      <c r="C9" s="11"/>
      <c r="D9" s="11"/>
      <c r="E9" s="38"/>
      <c r="F9" s="16">
        <v>57.76630984111231</v>
      </c>
      <c r="G9" s="17">
        <v>20</v>
      </c>
      <c r="H9" s="17">
        <v>2070</v>
      </c>
      <c r="I9" s="31">
        <v>50</v>
      </c>
      <c r="J9" s="23">
        <v>0.56038668227835031</v>
      </c>
      <c r="K9" s="24">
        <v>0.43433409998322275</v>
      </c>
      <c r="L9" s="24">
        <v>0.79030471264554558</v>
      </c>
      <c r="M9" s="24">
        <v>0.70424996266862205</v>
      </c>
      <c r="N9" s="24">
        <v>0.57001806468243876</v>
      </c>
      <c r="O9" s="24">
        <v>0.65202261749077539</v>
      </c>
      <c r="P9" s="54">
        <v>0.13658473909514024</v>
      </c>
      <c r="Q9" s="55">
        <v>0.1871586033000372</v>
      </c>
      <c r="R9" s="56">
        <v>0</v>
      </c>
      <c r="S9" s="36"/>
      <c r="T9" s="163"/>
      <c r="U9" s="23"/>
      <c r="V9" s="24"/>
      <c r="W9" s="24">
        <v>1459.4163326613218</v>
      </c>
      <c r="X9" s="24">
        <v>746.7772555988829</v>
      </c>
      <c r="Y9" s="24">
        <v>343.84994779572889</v>
      </c>
      <c r="Z9" s="24">
        <v>1131.9905036954992</v>
      </c>
      <c r="AA9" s="24">
        <v>13.268459777115146</v>
      </c>
      <c r="AB9" s="24">
        <v>1.6333873498183709</v>
      </c>
      <c r="AC9" s="25">
        <v>4.6934958500937709</v>
      </c>
    </row>
    <row r="10" spans="2:29" x14ac:dyDescent="0.2">
      <c r="B10" s="14" t="s">
        <v>27</v>
      </c>
      <c r="C10" s="11"/>
      <c r="D10" s="11"/>
      <c r="E10" s="38"/>
      <c r="F10" s="16">
        <v>54.618317542789278</v>
      </c>
      <c r="G10" s="17">
        <v>16.419212219272872</v>
      </c>
      <c r="H10" s="17">
        <v>2058.5480305481824</v>
      </c>
      <c r="I10" s="31">
        <v>38.548030548182176</v>
      </c>
      <c r="J10" s="23">
        <v>1</v>
      </c>
      <c r="K10" s="24">
        <v>0.77506142404626976</v>
      </c>
      <c r="L10" s="24">
        <v>1</v>
      </c>
      <c r="M10" s="24">
        <v>0.99602437471412764</v>
      </c>
      <c r="N10" s="24">
        <v>0.65483542218133561</v>
      </c>
      <c r="O10" s="24">
        <v>0.44775882882569001</v>
      </c>
      <c r="P10" s="54">
        <v>0.90553109950784261</v>
      </c>
      <c r="Q10" s="55">
        <v>0.68362591186812294</v>
      </c>
      <c r="R10" s="56">
        <v>0.73765433122676993</v>
      </c>
      <c r="S10" s="36"/>
      <c r="T10" s="163"/>
      <c r="U10" s="23"/>
      <c r="V10" s="24"/>
      <c r="W10" s="24">
        <v>1093.5861040630871</v>
      </c>
      <c r="X10" s="24">
        <v>575.20608026158027</v>
      </c>
      <c r="Y10" s="24">
        <v>1500</v>
      </c>
      <c r="Z10" s="24">
        <v>804.09569697698782</v>
      </c>
      <c r="AA10" s="24">
        <v>5.2527904790719075</v>
      </c>
      <c r="AB10" s="24">
        <v>15</v>
      </c>
      <c r="AC10" s="25">
        <v>5.9510706389005934</v>
      </c>
    </row>
    <row r="11" spans="2:29" x14ac:dyDescent="0.2">
      <c r="B11" s="14" t="s">
        <v>29</v>
      </c>
      <c r="C11" s="11"/>
      <c r="D11" s="11"/>
      <c r="E11" s="38"/>
      <c r="F11" s="16">
        <v>27.767639404769806</v>
      </c>
      <c r="G11" s="17">
        <v>15.861785628327297</v>
      </c>
      <c r="H11" s="17">
        <v>2057.1544640708184</v>
      </c>
      <c r="I11" s="31">
        <v>37.154464070818236</v>
      </c>
      <c r="J11" s="23">
        <v>0.90773531038819666</v>
      </c>
      <c r="K11" s="24">
        <v>0.70355062232655841</v>
      </c>
      <c r="L11" s="24">
        <v>0.14321290505445225</v>
      </c>
      <c r="M11" s="24">
        <v>0.98781223242300698</v>
      </c>
      <c r="N11" s="24">
        <v>0.47183357036384754</v>
      </c>
      <c r="O11" s="24">
        <v>0.97603046256346537</v>
      </c>
      <c r="P11" s="54">
        <v>0.98027219057119286</v>
      </c>
      <c r="Q11" s="55">
        <v>0.75560724479315355</v>
      </c>
      <c r="R11" s="56">
        <v>0.61008575051679026</v>
      </c>
      <c r="S11" s="36"/>
      <c r="T11" s="163"/>
      <c r="U11" s="23"/>
      <c r="V11" s="24"/>
      <c r="W11" s="24">
        <v>481.33592355193912</v>
      </c>
      <c r="X11" s="24">
        <v>1500</v>
      </c>
      <c r="Y11" s="24">
        <v>476.29566707983832</v>
      </c>
      <c r="Z11" s="24">
        <v>1178.7413637927687</v>
      </c>
      <c r="AA11" s="24">
        <v>4.3016542410788903</v>
      </c>
      <c r="AB11" s="24">
        <v>8.3614260178131214</v>
      </c>
      <c r="AC11" s="25">
        <v>1.4477700943991885</v>
      </c>
    </row>
    <row r="12" spans="2:29" x14ac:dyDescent="0.2">
      <c r="B12" s="14" t="s">
        <v>30</v>
      </c>
      <c r="C12" s="11"/>
      <c r="D12" s="11"/>
      <c r="E12" s="38"/>
      <c r="F12" s="16">
        <v>23.183854165659458</v>
      </c>
      <c r="G12" s="17">
        <v>16.654255756781986</v>
      </c>
      <c r="H12" s="17">
        <v>2059.135639391955</v>
      </c>
      <c r="I12" s="31">
        <v>39.13563939195496</v>
      </c>
      <c r="J12" s="23">
        <v>0.54132404286414415</v>
      </c>
      <c r="K12" s="24">
        <v>0.4195593835327675</v>
      </c>
      <c r="L12" s="24">
        <v>0.32158496127808439</v>
      </c>
      <c r="M12" s="24">
        <v>0.47975255352630519</v>
      </c>
      <c r="N12" s="24">
        <v>0.61273206192891805</v>
      </c>
      <c r="O12" s="24">
        <v>0.41431629840922901</v>
      </c>
      <c r="P12" s="54">
        <v>0.10232768279794435</v>
      </c>
      <c r="Q12" s="55">
        <v>0.14648380151254103</v>
      </c>
      <c r="R12" s="56">
        <v>0.8597183252763505</v>
      </c>
      <c r="S12" s="36"/>
      <c r="T12" s="163"/>
      <c r="U12" s="23"/>
      <c r="V12" s="24"/>
      <c r="W12" s="24">
        <v>1500</v>
      </c>
      <c r="X12" s="24">
        <v>106.19526262682095</v>
      </c>
      <c r="Y12" s="24">
        <v>9.5757224838174899</v>
      </c>
      <c r="Z12" s="24">
        <v>1441.781728359608</v>
      </c>
      <c r="AA12" s="24">
        <v>3.0047441347083166</v>
      </c>
      <c r="AB12" s="24">
        <v>1.9589755811312679</v>
      </c>
      <c r="AC12" s="25">
        <v>3.3328372468845897</v>
      </c>
    </row>
    <row r="13" spans="2:29" x14ac:dyDescent="0.2">
      <c r="B13" s="14" t="s">
        <v>31</v>
      </c>
      <c r="C13" s="11"/>
      <c r="D13" s="11"/>
      <c r="E13" s="38"/>
      <c r="F13" s="16">
        <v>57.526061721476864</v>
      </c>
      <c r="G13" s="17">
        <v>10.776323911790197</v>
      </c>
      <c r="H13" s="17">
        <v>2044.4408097794756</v>
      </c>
      <c r="I13" s="31">
        <v>24.440809779475494</v>
      </c>
      <c r="J13" s="23">
        <v>0.54315394672458572</v>
      </c>
      <c r="K13" s="24">
        <v>0.42097767142470915</v>
      </c>
      <c r="L13" s="24">
        <v>0.51187155984454924</v>
      </c>
      <c r="M13" s="24">
        <v>0.39671955936642989</v>
      </c>
      <c r="N13" s="24">
        <v>0.98194385374297688</v>
      </c>
      <c r="O13" s="24">
        <v>4.7395596746039034E-2</v>
      </c>
      <c r="P13" s="54">
        <v>4.1574385558242111E-2</v>
      </c>
      <c r="Q13" s="55">
        <v>0.96562608850084941</v>
      </c>
      <c r="R13" s="56">
        <v>1.7126562138770618E-3</v>
      </c>
      <c r="S13" s="36"/>
      <c r="T13" s="163"/>
      <c r="U13" s="23"/>
      <c r="V13" s="24"/>
      <c r="W13" s="24">
        <v>1464.9679368139671</v>
      </c>
      <c r="X13" s="24">
        <v>35.912785623618873</v>
      </c>
      <c r="Y13" s="24">
        <v>689.25971507394001</v>
      </c>
      <c r="Z13" s="24">
        <v>1364.7011035121009</v>
      </c>
      <c r="AA13" s="24">
        <v>3.3875043257888886</v>
      </c>
      <c r="AB13" s="24">
        <v>12.454068675372138</v>
      </c>
      <c r="AC13" s="25">
        <v>2.9723177366375197</v>
      </c>
    </row>
    <row r="14" spans="2:29" x14ac:dyDescent="0.2">
      <c r="B14" s="14" t="s">
        <v>32</v>
      </c>
      <c r="C14" s="11"/>
      <c r="D14" s="11"/>
      <c r="E14" s="38"/>
      <c r="F14" s="16">
        <v>24.846697281224856</v>
      </c>
      <c r="G14" s="17">
        <v>5.7451507840131786</v>
      </c>
      <c r="H14" s="17">
        <v>2031.862876960033</v>
      </c>
      <c r="I14" s="31">
        <v>11.862876960032947</v>
      </c>
      <c r="J14" s="23">
        <v>0.73561127491098255</v>
      </c>
      <c r="K14" s="24">
        <v>0.57014392227699817</v>
      </c>
      <c r="L14" s="24">
        <v>0.72036906942157142</v>
      </c>
      <c r="M14" s="24">
        <v>1</v>
      </c>
      <c r="N14" s="24">
        <v>0.80367142410961612</v>
      </c>
      <c r="O14" s="24">
        <v>0.11681395864854827</v>
      </c>
      <c r="P14" s="54">
        <v>0.82703228535581585</v>
      </c>
      <c r="Q14" s="55">
        <v>0.5157263333118256</v>
      </c>
      <c r="R14" s="56">
        <v>7.3943850916097231E-3</v>
      </c>
      <c r="S14" s="36"/>
      <c r="T14" s="163"/>
      <c r="U14" s="23"/>
      <c r="V14" s="24"/>
      <c r="W14" s="24">
        <v>1495.6396843486743</v>
      </c>
      <c r="X14" s="24">
        <v>394.51368270377702</v>
      </c>
      <c r="Y14" s="24">
        <v>1026.983427543194</v>
      </c>
      <c r="Z14" s="24">
        <v>133.62558520930568</v>
      </c>
      <c r="AA14" s="24">
        <v>9.46023571464114</v>
      </c>
      <c r="AB14" s="24">
        <v>12.906062647188241</v>
      </c>
      <c r="AC14" s="25">
        <v>0.52592445705120472</v>
      </c>
    </row>
    <row r="15" spans="2:29" x14ac:dyDescent="0.2">
      <c r="B15" s="14" t="s">
        <v>33</v>
      </c>
      <c r="C15" s="11"/>
      <c r="D15" s="11"/>
      <c r="E15" s="38"/>
      <c r="F15" s="16">
        <v>54.555500127953174</v>
      </c>
      <c r="G15" s="17">
        <v>5.0650430959533459</v>
      </c>
      <c r="H15" s="17">
        <v>2030.1626077398835</v>
      </c>
      <c r="I15" s="31">
        <v>10.162607739883365</v>
      </c>
      <c r="J15" s="23">
        <v>0.54884700597568503</v>
      </c>
      <c r="K15" s="24">
        <v>0.42539014203504594</v>
      </c>
      <c r="L15" s="24">
        <v>0.87175765351376433</v>
      </c>
      <c r="M15" s="24">
        <v>0.34039555397555632</v>
      </c>
      <c r="N15" s="24">
        <v>0.28216930311941663</v>
      </c>
      <c r="O15" s="24">
        <v>0.5535954476516658</v>
      </c>
      <c r="P15" s="54">
        <v>0.50878112593917879</v>
      </c>
      <c r="Q15" s="55">
        <v>0</v>
      </c>
      <c r="R15" s="56">
        <v>0.42103191004573992</v>
      </c>
      <c r="S15" s="36"/>
      <c r="T15" s="163"/>
      <c r="U15" s="23"/>
      <c r="V15" s="24"/>
      <c r="W15" s="24">
        <v>644.42411359000835</v>
      </c>
      <c r="X15" s="24">
        <v>1491.0086165806595</v>
      </c>
      <c r="Y15" s="24">
        <v>1487.3913633924983</v>
      </c>
      <c r="Z15" s="24">
        <v>511.63024531193565</v>
      </c>
      <c r="AA15" s="24">
        <v>11.210937143409843</v>
      </c>
      <c r="AB15" s="24">
        <v>14.524737194084002</v>
      </c>
      <c r="AC15" s="25">
        <v>7.6032403511837057</v>
      </c>
    </row>
    <row r="16" spans="2:29" x14ac:dyDescent="0.2">
      <c r="B16" s="14" t="s">
        <v>34</v>
      </c>
      <c r="C16" s="11"/>
      <c r="D16" s="11"/>
      <c r="E16" s="38"/>
      <c r="F16" s="16">
        <v>9.2164071036740189</v>
      </c>
      <c r="G16" s="17">
        <v>19.949282026398368</v>
      </c>
      <c r="H16" s="17">
        <v>2067.373205065996</v>
      </c>
      <c r="I16" s="31">
        <v>47.373205065995919</v>
      </c>
      <c r="J16" s="23">
        <v>0.63569046560180575</v>
      </c>
      <c r="K16" s="24">
        <v>0.49269915752197185</v>
      </c>
      <c r="L16" s="24">
        <v>0.79767154516482786</v>
      </c>
      <c r="M16" s="24">
        <v>0.45239388071524983</v>
      </c>
      <c r="N16" s="24">
        <v>5.4331489169499585E-2</v>
      </c>
      <c r="O16" s="24">
        <v>0.69889355655346053</v>
      </c>
      <c r="P16" s="54">
        <v>0</v>
      </c>
      <c r="Q16" s="55">
        <v>0.50653124009449024</v>
      </c>
      <c r="R16" s="56">
        <v>0.93907239095627482</v>
      </c>
      <c r="S16" s="36"/>
      <c r="T16" s="163"/>
      <c r="U16" s="23"/>
      <c r="V16" s="24"/>
      <c r="W16" s="24">
        <v>1014.0404793933535</v>
      </c>
      <c r="X16" s="24">
        <v>474.81195957591808</v>
      </c>
      <c r="Y16" s="24">
        <v>133.06870640094593</v>
      </c>
      <c r="Z16" s="24">
        <v>150.93032153775042</v>
      </c>
      <c r="AA16" s="24">
        <v>0.61376026647660586</v>
      </c>
      <c r="AB16" s="24">
        <v>0.60459297495039854</v>
      </c>
      <c r="AC16" s="25">
        <v>1.9653802287987303</v>
      </c>
    </row>
    <row r="17" spans="2:29" x14ac:dyDescent="0.2">
      <c r="B17" s="14" t="s">
        <v>36</v>
      </c>
      <c r="C17" s="11"/>
      <c r="D17" s="11"/>
      <c r="E17" s="38"/>
      <c r="F17" s="16">
        <v>60.542760980924527</v>
      </c>
      <c r="G17" s="17">
        <v>17.896657693205555</v>
      </c>
      <c r="H17" s="17">
        <v>2062.2416442330141</v>
      </c>
      <c r="I17" s="31">
        <v>42.241644233013886</v>
      </c>
      <c r="J17" s="23">
        <v>0.4609524531914167</v>
      </c>
      <c r="K17" s="24">
        <v>0.35726646478816093</v>
      </c>
      <c r="L17" s="24">
        <v>0.28396041579173498</v>
      </c>
      <c r="M17" s="24">
        <v>0.47523944840321058</v>
      </c>
      <c r="N17" s="24">
        <v>0.8037469826469188</v>
      </c>
      <c r="O17" s="24">
        <v>6.1554191602847114E-2</v>
      </c>
      <c r="P17" s="54">
        <v>0.21217380173994294</v>
      </c>
      <c r="Q17" s="55">
        <v>0.5475874549826476</v>
      </c>
      <c r="R17" s="56">
        <v>0.11660295834982459</v>
      </c>
      <c r="S17" s="36"/>
      <c r="T17" s="163"/>
      <c r="U17" s="23"/>
      <c r="V17" s="24"/>
      <c r="W17" s="24">
        <v>82.22145414919963</v>
      </c>
      <c r="X17" s="24">
        <v>1365.2135513445912</v>
      </c>
      <c r="Y17" s="24">
        <v>722.72160869228139</v>
      </c>
      <c r="Z17" s="24">
        <v>225.50924357754167</v>
      </c>
      <c r="AA17" s="24">
        <v>9.2299570855330142</v>
      </c>
      <c r="AB17" s="24">
        <v>10.380294263936486</v>
      </c>
      <c r="AC17" s="25">
        <v>4.3877828950891899</v>
      </c>
    </row>
    <row r="18" spans="2:29" x14ac:dyDescent="0.2">
      <c r="B18" s="14" t="s">
        <v>37</v>
      </c>
      <c r="C18" s="11"/>
      <c r="D18" s="11"/>
      <c r="E18" s="38"/>
      <c r="F18" s="16">
        <v>24.686333357469241</v>
      </c>
      <c r="G18" s="17">
        <v>10.477822778755643</v>
      </c>
      <c r="H18" s="17">
        <v>2043.6945569468892</v>
      </c>
      <c r="I18" s="31">
        <v>23.694556946889108</v>
      </c>
      <c r="J18" s="23">
        <v>0.48077563759811842</v>
      </c>
      <c r="K18" s="24">
        <v>0.37263065032355097</v>
      </c>
      <c r="L18" s="24">
        <v>4.6093734448328733E-2</v>
      </c>
      <c r="M18" s="24">
        <v>8.138686891705825E-2</v>
      </c>
      <c r="N18" s="24">
        <v>0.83566665678530339</v>
      </c>
      <c r="O18" s="24">
        <v>0.11322764250843373</v>
      </c>
      <c r="P18" s="54">
        <v>0.16610175094162094</v>
      </c>
      <c r="Q18" s="55">
        <v>0.94003137101026246</v>
      </c>
      <c r="R18" s="56">
        <v>0.42590652765384918</v>
      </c>
      <c r="S18" s="36"/>
      <c r="T18" s="163"/>
      <c r="U18" s="23"/>
      <c r="V18" s="24"/>
      <c r="W18" s="24">
        <v>1142.2854613924114</v>
      </c>
      <c r="X18" s="24">
        <v>103.79281939083516</v>
      </c>
      <c r="Y18" s="24">
        <v>133.53454234922569</v>
      </c>
      <c r="Z18" s="24">
        <v>281.46128915935265</v>
      </c>
      <c r="AA18" s="24">
        <v>15</v>
      </c>
      <c r="AB18" s="24">
        <v>10.611107574311568</v>
      </c>
      <c r="AC18" s="25">
        <v>8.9260839833822558</v>
      </c>
    </row>
    <row r="19" spans="2:29" x14ac:dyDescent="0.2">
      <c r="B19" s="14" t="s">
        <v>38</v>
      </c>
      <c r="C19" s="11"/>
      <c r="D19" s="11"/>
      <c r="E19" s="38"/>
      <c r="F19" s="16">
        <v>46.063690430666441</v>
      </c>
      <c r="G19" s="17">
        <v>4.1544182463961024</v>
      </c>
      <c r="H19" s="17">
        <v>2027.8860456159903</v>
      </c>
      <c r="I19" s="31">
        <v>7.8860456159902554</v>
      </c>
      <c r="J19" s="23">
        <v>0.88614114562709922</v>
      </c>
      <c r="K19" s="24">
        <v>0.6868138182357324</v>
      </c>
      <c r="L19" s="24">
        <v>0.86419487909267645</v>
      </c>
      <c r="M19" s="24">
        <v>0.66215230565995886</v>
      </c>
      <c r="N19" s="24">
        <v>0.36651885994380923</v>
      </c>
      <c r="O19" s="24">
        <v>1</v>
      </c>
      <c r="P19" s="54">
        <v>0.21430296209226474</v>
      </c>
      <c r="Q19" s="55">
        <v>0.81968866994753797</v>
      </c>
      <c r="R19" s="56">
        <v>0.88083905091388015</v>
      </c>
      <c r="S19" s="36"/>
      <c r="T19" s="163"/>
      <c r="U19" s="23"/>
      <c r="V19" s="24"/>
      <c r="W19" s="24">
        <v>1395.4602534007984</v>
      </c>
      <c r="X19" s="24">
        <v>1116.7933680232129</v>
      </c>
      <c r="Y19" s="24">
        <v>1118.6333161512389</v>
      </c>
      <c r="Z19" s="24">
        <v>1500</v>
      </c>
      <c r="AA19" s="24">
        <v>6.2226059347744833</v>
      </c>
      <c r="AB19" s="24">
        <v>1.8107237988931966</v>
      </c>
      <c r="AC19" s="25">
        <v>4.6290485263629426</v>
      </c>
    </row>
    <row r="20" spans="2:29" x14ac:dyDescent="0.2">
      <c r="B20" s="14" t="s">
        <v>39</v>
      </c>
      <c r="C20" s="11"/>
      <c r="D20" s="11"/>
      <c r="E20" s="38"/>
      <c r="F20" s="16">
        <v>70</v>
      </c>
      <c r="G20" s="17">
        <v>0.77609548764515879</v>
      </c>
      <c r="H20" s="17">
        <v>2020.5</v>
      </c>
      <c r="I20" s="31">
        <v>0.5</v>
      </c>
      <c r="J20" s="23">
        <v>0.74922917897471275</v>
      </c>
      <c r="K20" s="24">
        <v>0.58069863439315839</v>
      </c>
      <c r="L20" s="24">
        <v>0.59857472928080124</v>
      </c>
      <c r="M20" s="24">
        <v>0.66566774808104323</v>
      </c>
      <c r="N20" s="24">
        <v>0.80643971461972452</v>
      </c>
      <c r="O20" s="24">
        <v>0.52036545695828096</v>
      </c>
      <c r="P20" s="54">
        <v>0.38007844763609211</v>
      </c>
      <c r="Q20" s="55">
        <v>0.4540736155686701</v>
      </c>
      <c r="R20" s="56">
        <v>0.63969072860749687</v>
      </c>
      <c r="S20" s="36"/>
      <c r="T20" s="163"/>
      <c r="U20" s="23"/>
      <c r="V20" s="24"/>
      <c r="W20" s="24">
        <v>633.44510137633711</v>
      </c>
      <c r="X20" s="24">
        <v>1181.815530766022</v>
      </c>
      <c r="Y20" s="24">
        <v>1.355294750561624</v>
      </c>
      <c r="Z20" s="24">
        <v>186.26225785083506</v>
      </c>
      <c r="AA20" s="24">
        <v>14.995325872434989</v>
      </c>
      <c r="AB20" s="24">
        <v>12.956351878245981</v>
      </c>
      <c r="AC20" s="25">
        <v>8.614646998373285</v>
      </c>
    </row>
    <row r="21" spans="2:29" x14ac:dyDescent="0.2">
      <c r="B21" s="14" t="s">
        <v>40</v>
      </c>
      <c r="C21" s="11"/>
      <c r="D21" s="11"/>
      <c r="E21" s="38"/>
      <c r="F21" s="16">
        <v>13.909016721048477</v>
      </c>
      <c r="G21" s="17">
        <v>4.06868645210435</v>
      </c>
      <c r="H21" s="17">
        <v>2027.6717161302608</v>
      </c>
      <c r="I21" s="31">
        <v>7.671716130260875</v>
      </c>
      <c r="J21" s="23">
        <v>0.88146860340203104</v>
      </c>
      <c r="K21" s="24">
        <v>0.68319231100485478</v>
      </c>
      <c r="L21" s="24">
        <v>0.44397071747824679</v>
      </c>
      <c r="M21" s="24">
        <v>0.73840886052184151</v>
      </c>
      <c r="N21" s="24">
        <v>0.91683938319905611</v>
      </c>
      <c r="O21" s="24">
        <v>0.75816566247101536</v>
      </c>
      <c r="P21" s="54">
        <v>0.52606410642867174</v>
      </c>
      <c r="Q21" s="55">
        <v>0.97036692369927258</v>
      </c>
      <c r="R21" s="56">
        <v>0.42853052323587904</v>
      </c>
      <c r="S21" s="36"/>
      <c r="T21" s="163"/>
      <c r="U21" s="23"/>
      <c r="V21" s="24"/>
      <c r="W21" s="24">
        <v>1455.9944035293158</v>
      </c>
      <c r="X21" s="24">
        <v>523.25089117697155</v>
      </c>
      <c r="Y21" s="24">
        <v>248.08789669805927</v>
      </c>
      <c r="Z21" s="24">
        <v>1441.0498139331028</v>
      </c>
      <c r="AA21" s="24">
        <v>13.345438945115186</v>
      </c>
      <c r="AB21" s="24">
        <v>10.723598382060883</v>
      </c>
      <c r="AC21" s="25">
        <v>3.9604418910888746</v>
      </c>
    </row>
    <row r="22" spans="2:29" ht="17" thickBot="1" x14ac:dyDescent="0.25">
      <c r="B22" s="14" t="s">
        <v>41</v>
      </c>
      <c r="C22" s="11"/>
      <c r="D22" s="11"/>
      <c r="E22" s="38"/>
      <c r="F22" s="42">
        <v>24.085686393587579</v>
      </c>
      <c r="G22" s="26">
        <v>1.5220243750630451</v>
      </c>
      <c r="H22" s="26">
        <v>2021.3050609376576</v>
      </c>
      <c r="I22" s="32">
        <v>1.305060937657613</v>
      </c>
      <c r="J22" s="27">
        <v>0.86144678681480169</v>
      </c>
      <c r="K22" s="28">
        <v>0.66767417332876355</v>
      </c>
      <c r="L22" s="28">
        <v>0.49448330638498073</v>
      </c>
      <c r="M22" s="28">
        <v>0.46201153223115743</v>
      </c>
      <c r="N22" s="28">
        <v>1</v>
      </c>
      <c r="O22" s="28">
        <v>0.56639782689624973</v>
      </c>
      <c r="P22" s="57">
        <v>0.54750605070944913</v>
      </c>
      <c r="Q22" s="58">
        <v>0.86517723204414021</v>
      </c>
      <c r="R22" s="59">
        <v>0.73814326503536676</v>
      </c>
      <c r="S22" s="36"/>
      <c r="T22" s="164"/>
      <c r="U22" s="27"/>
      <c r="V22" s="28"/>
      <c r="W22" s="28">
        <v>84.976156266071584</v>
      </c>
      <c r="X22" s="28">
        <v>287.42346976615767</v>
      </c>
      <c r="Y22" s="28">
        <v>1052.8920470755641</v>
      </c>
      <c r="Z22" s="28">
        <v>1012.4123239246951</v>
      </c>
      <c r="AA22" s="28">
        <v>5.5776636716151913</v>
      </c>
      <c r="AB22" s="28">
        <v>13.684321192195242</v>
      </c>
      <c r="AC22" s="29">
        <v>10</v>
      </c>
    </row>
    <row r="24" spans="2:29" x14ac:dyDescent="0.2">
      <c r="H24" s="15" t="s">
        <v>42</v>
      </c>
      <c r="I24" s="60" t="s">
        <v>42</v>
      </c>
      <c r="J24" s="61" t="s">
        <v>42</v>
      </c>
      <c r="K24" s="62" t="s">
        <v>42</v>
      </c>
      <c r="L24" s="62" t="s">
        <v>42</v>
      </c>
      <c r="M24" s="62"/>
      <c r="N24" s="62"/>
      <c r="O24" s="62"/>
      <c r="P24" s="62"/>
      <c r="Q24" s="62"/>
      <c r="R24" s="62"/>
      <c r="S24" s="61"/>
      <c r="T24" s="61"/>
      <c r="U24" s="61"/>
      <c r="V24" s="61"/>
      <c r="W24" s="61"/>
      <c r="X24" s="61"/>
      <c r="Y24" s="61"/>
      <c r="Z24" s="61"/>
      <c r="AA24" s="61"/>
      <c r="AB24" s="61"/>
      <c r="AC24" s="61"/>
    </row>
    <row r="25" spans="2:29" x14ac:dyDescent="0.2">
      <c r="B25" s="50" t="s">
        <v>119</v>
      </c>
      <c r="I25" s="61"/>
      <c r="J25" s="61"/>
      <c r="K25" s="61"/>
      <c r="L25" s="61"/>
      <c r="M25" s="61"/>
      <c r="N25" s="61"/>
      <c r="O25" s="61"/>
      <c r="P25" s="36"/>
      <c r="Q25" s="36"/>
      <c r="R25" s="36"/>
      <c r="S25" s="61"/>
      <c r="T25" s="61"/>
      <c r="U25" s="61"/>
      <c r="V25" s="61" t="s">
        <v>115</v>
      </c>
      <c r="W25" s="62">
        <v>1500</v>
      </c>
      <c r="X25" s="62">
        <v>1500</v>
      </c>
      <c r="Y25" s="62">
        <v>1500</v>
      </c>
      <c r="Z25" s="62">
        <v>1500</v>
      </c>
      <c r="AA25" s="62">
        <v>15</v>
      </c>
      <c r="AB25" s="62">
        <v>15</v>
      </c>
      <c r="AC25" s="62">
        <v>10</v>
      </c>
    </row>
    <row r="26" spans="2:29" x14ac:dyDescent="0.2">
      <c r="I26" s="61"/>
      <c r="J26" s="61"/>
      <c r="K26" s="61"/>
      <c r="L26" s="36"/>
      <c r="M26" s="36"/>
      <c r="N26" s="36"/>
      <c r="O26" s="36"/>
      <c r="P26" s="36"/>
      <c r="Q26" s="36"/>
      <c r="R26" s="36"/>
      <c r="S26" s="61"/>
      <c r="T26" s="61"/>
      <c r="U26" s="61"/>
      <c r="V26" s="61"/>
      <c r="W26" s="61"/>
      <c r="X26" s="61"/>
      <c r="Y26" s="61"/>
      <c r="Z26" s="61"/>
      <c r="AA26" s="61"/>
      <c r="AB26" s="61"/>
      <c r="AC26" s="61"/>
    </row>
    <row r="27" spans="2:29" x14ac:dyDescent="0.2">
      <c r="B27" t="s">
        <v>99</v>
      </c>
      <c r="I27" s="61"/>
      <c r="J27" s="61"/>
      <c r="K27" s="61"/>
      <c r="L27" s="36"/>
      <c r="M27" s="36"/>
      <c r="N27" s="36"/>
      <c r="O27" s="36"/>
      <c r="P27" s="36"/>
      <c r="Q27" s="36"/>
      <c r="R27" s="36"/>
      <c r="S27" s="61"/>
      <c r="T27" s="61"/>
      <c r="U27" s="61"/>
      <c r="V27" s="61"/>
      <c r="W27" s="36">
        <f>W8/W$25</f>
        <v>0.40015292977640515</v>
      </c>
      <c r="X27" s="36">
        <f t="shared" ref="X27:AC27" si="0">X8/X$25</f>
        <v>0.15070893886266129</v>
      </c>
      <c r="Y27" s="36">
        <f t="shared" si="0"/>
        <v>0.86871638361120818</v>
      </c>
      <c r="Z27" s="36">
        <f t="shared" si="0"/>
        <v>0.84144708906481047</v>
      </c>
      <c r="AA27" s="36">
        <f t="shared" si="0"/>
        <v>0.64241718300711304</v>
      </c>
      <c r="AB27" s="36">
        <f t="shared" si="0"/>
        <v>0.2740667604587787</v>
      </c>
      <c r="AC27" s="36">
        <f t="shared" si="0"/>
        <v>0.76534503609276605</v>
      </c>
    </row>
    <row r="28" spans="2:29" x14ac:dyDescent="0.2">
      <c r="I28" s="61"/>
      <c r="J28" s="61"/>
      <c r="K28" s="61"/>
      <c r="L28" s="36"/>
      <c r="M28" s="36"/>
      <c r="N28" s="36"/>
      <c r="O28" s="36"/>
      <c r="P28" s="36"/>
      <c r="Q28" s="36"/>
      <c r="R28" s="36"/>
      <c r="S28" s="61"/>
      <c r="T28" s="61"/>
      <c r="U28" s="61"/>
      <c r="V28" s="61"/>
      <c r="W28" s="36">
        <f t="shared" ref="W28:AC28" si="1">W9/W$25</f>
        <v>0.97294422177421458</v>
      </c>
      <c r="X28" s="36">
        <f t="shared" si="1"/>
        <v>0.49785150373258863</v>
      </c>
      <c r="Y28" s="36">
        <f t="shared" si="1"/>
        <v>0.22923329853048593</v>
      </c>
      <c r="Z28" s="36">
        <f t="shared" si="1"/>
        <v>0.75466033579699954</v>
      </c>
      <c r="AA28" s="36">
        <f t="shared" si="1"/>
        <v>0.88456398514100976</v>
      </c>
      <c r="AB28" s="36">
        <f t="shared" si="1"/>
        <v>0.10889248998789139</v>
      </c>
      <c r="AC28" s="36">
        <f t="shared" si="1"/>
        <v>0.46934958500937707</v>
      </c>
    </row>
    <row r="29" spans="2:29" x14ac:dyDescent="0.2">
      <c r="B29" t="s">
        <v>111</v>
      </c>
      <c r="I29" s="61"/>
      <c r="J29" s="61"/>
      <c r="K29" s="61"/>
      <c r="L29" s="36"/>
      <c r="M29" s="36"/>
      <c r="N29" s="36"/>
      <c r="O29" s="36"/>
      <c r="P29" s="36"/>
      <c r="Q29" s="36"/>
      <c r="R29" s="36"/>
      <c r="S29" s="61"/>
      <c r="T29" s="61"/>
      <c r="U29" s="61"/>
      <c r="V29" s="61"/>
      <c r="W29" s="36">
        <f t="shared" ref="W29:AC29" si="2">W10/W$25</f>
        <v>0.72905740270872477</v>
      </c>
      <c r="X29" s="36">
        <f t="shared" si="2"/>
        <v>0.38347072017438683</v>
      </c>
      <c r="Y29" s="36">
        <f t="shared" si="2"/>
        <v>1</v>
      </c>
      <c r="Z29" s="36">
        <f t="shared" si="2"/>
        <v>0.53606379798465853</v>
      </c>
      <c r="AA29" s="36">
        <f t="shared" si="2"/>
        <v>0.3501860319381272</v>
      </c>
      <c r="AB29" s="36">
        <f t="shared" si="2"/>
        <v>1</v>
      </c>
      <c r="AC29" s="36">
        <f t="shared" si="2"/>
        <v>0.5951070638900593</v>
      </c>
    </row>
    <row r="30" spans="2:29" x14ac:dyDescent="0.2">
      <c r="B30" t="s">
        <v>112</v>
      </c>
      <c r="I30" s="61"/>
      <c r="J30" s="61"/>
      <c r="K30" s="61"/>
      <c r="L30" s="61"/>
      <c r="M30" s="61"/>
      <c r="N30" s="61"/>
      <c r="O30" s="61"/>
      <c r="P30" s="61"/>
      <c r="Q30" s="61"/>
      <c r="R30" s="61"/>
      <c r="S30" s="61"/>
      <c r="T30" s="61"/>
      <c r="U30" s="61"/>
      <c r="V30" s="61"/>
      <c r="W30" s="36">
        <f t="shared" ref="W30:AC30" si="3">W11/W$25</f>
        <v>0.32089061570129274</v>
      </c>
      <c r="X30" s="36">
        <f t="shared" si="3"/>
        <v>1</v>
      </c>
      <c r="Y30" s="36">
        <f t="shared" si="3"/>
        <v>0.31753044471989222</v>
      </c>
      <c r="Z30" s="36">
        <f t="shared" si="3"/>
        <v>0.78582757586184582</v>
      </c>
      <c r="AA30" s="36">
        <f t="shared" si="3"/>
        <v>0.28677694940525933</v>
      </c>
      <c r="AB30" s="36">
        <f t="shared" si="3"/>
        <v>0.55742840118754144</v>
      </c>
      <c r="AC30" s="36">
        <f t="shared" si="3"/>
        <v>0.14477700943991884</v>
      </c>
    </row>
    <row r="31" spans="2:29" x14ac:dyDescent="0.2">
      <c r="B31" t="s">
        <v>113</v>
      </c>
      <c r="I31" s="61"/>
      <c r="J31" s="61"/>
      <c r="K31" s="61"/>
      <c r="L31" s="62"/>
      <c r="M31" s="62"/>
      <c r="N31" s="62"/>
      <c r="O31" s="62"/>
      <c r="P31" s="62"/>
      <c r="Q31" s="62"/>
      <c r="R31" s="62"/>
      <c r="S31" s="61"/>
      <c r="T31" s="61"/>
      <c r="U31" s="61"/>
      <c r="V31" s="61"/>
      <c r="W31" s="36">
        <f t="shared" ref="W31:AC31" si="4">W12/W$25</f>
        <v>1</v>
      </c>
      <c r="X31" s="36">
        <f t="shared" si="4"/>
        <v>7.0796841751213965E-2</v>
      </c>
      <c r="Y31" s="36">
        <f t="shared" si="4"/>
        <v>6.3838149892116603E-3</v>
      </c>
      <c r="Z31" s="36">
        <f t="shared" si="4"/>
        <v>0.96118781890640537</v>
      </c>
      <c r="AA31" s="36">
        <f t="shared" si="4"/>
        <v>0.2003162756472211</v>
      </c>
      <c r="AB31" s="36">
        <f t="shared" si="4"/>
        <v>0.13059837207541786</v>
      </c>
      <c r="AC31" s="36">
        <f t="shared" si="4"/>
        <v>0.33328372468845896</v>
      </c>
    </row>
    <row r="32" spans="2:29" x14ac:dyDescent="0.2">
      <c r="I32" s="60"/>
      <c r="J32" s="61"/>
      <c r="K32" s="61"/>
      <c r="L32" s="62"/>
      <c r="M32" s="62"/>
      <c r="N32" s="62"/>
      <c r="O32" s="62"/>
      <c r="P32" s="36"/>
      <c r="Q32" s="36"/>
      <c r="R32" s="36"/>
      <c r="S32" s="61"/>
      <c r="T32" s="61"/>
      <c r="U32" s="61"/>
      <c r="V32" s="61"/>
      <c r="W32" s="36">
        <f t="shared" ref="W32:AC32" si="5">W13/W$25</f>
        <v>0.97664529120931143</v>
      </c>
      <c r="X32" s="36">
        <f t="shared" si="5"/>
        <v>2.3941857082412581E-2</v>
      </c>
      <c r="Y32" s="36">
        <f t="shared" si="5"/>
        <v>0.45950647671596001</v>
      </c>
      <c r="Z32" s="36">
        <f t="shared" si="5"/>
        <v>0.90980073567473396</v>
      </c>
      <c r="AA32" s="36">
        <f t="shared" si="5"/>
        <v>0.22583362171925925</v>
      </c>
      <c r="AB32" s="36">
        <f t="shared" si="5"/>
        <v>0.8302712450248092</v>
      </c>
      <c r="AC32" s="36">
        <f t="shared" si="5"/>
        <v>0.29723177366375197</v>
      </c>
    </row>
    <row r="33" spans="2:29" x14ac:dyDescent="0.2">
      <c r="B33" t="s">
        <v>114</v>
      </c>
      <c r="I33" s="61"/>
      <c r="J33" s="61"/>
      <c r="K33" s="61"/>
      <c r="L33" s="62"/>
      <c r="M33" s="62"/>
      <c r="N33" s="62"/>
      <c r="O33" s="62"/>
      <c r="P33" s="36"/>
      <c r="Q33" s="36"/>
      <c r="R33" s="36"/>
      <c r="S33" s="61"/>
      <c r="T33" s="61"/>
      <c r="U33" s="61"/>
      <c r="V33" s="61"/>
      <c r="W33" s="36">
        <f t="shared" ref="W33:AC33" si="6">W14/W$25</f>
        <v>0.99709312289911622</v>
      </c>
      <c r="X33" s="36">
        <f t="shared" si="6"/>
        <v>0.26300912180251801</v>
      </c>
      <c r="Y33" s="36">
        <f t="shared" si="6"/>
        <v>0.68465561836212929</v>
      </c>
      <c r="Z33" s="36">
        <f t="shared" si="6"/>
        <v>8.9083723472870455E-2</v>
      </c>
      <c r="AA33" s="36">
        <f t="shared" si="6"/>
        <v>0.63068238097607598</v>
      </c>
      <c r="AB33" s="36">
        <f t="shared" si="6"/>
        <v>0.86040417647921608</v>
      </c>
      <c r="AC33" s="36">
        <f t="shared" si="6"/>
        <v>5.2592445705120471E-2</v>
      </c>
    </row>
    <row r="34" spans="2:29" x14ac:dyDescent="0.2">
      <c r="B34" t="s">
        <v>98</v>
      </c>
      <c r="I34" s="61"/>
      <c r="J34" s="61"/>
      <c r="K34" s="61"/>
      <c r="L34" s="62"/>
      <c r="M34" s="62"/>
      <c r="N34" s="62"/>
      <c r="O34" s="62"/>
      <c r="P34" s="36"/>
      <c r="Q34" s="36"/>
      <c r="R34" s="36"/>
      <c r="S34" s="61"/>
      <c r="T34" s="61"/>
      <c r="U34" s="61"/>
      <c r="V34" s="61"/>
      <c r="W34" s="36">
        <f t="shared" ref="W34:AC34" si="7">W15/W$25</f>
        <v>0.42961607572667221</v>
      </c>
      <c r="X34" s="36">
        <f t="shared" si="7"/>
        <v>0.99400574438710632</v>
      </c>
      <c r="Y34" s="36">
        <f t="shared" si="7"/>
        <v>0.99159424226166559</v>
      </c>
      <c r="Z34" s="36">
        <f t="shared" si="7"/>
        <v>0.3410868302079571</v>
      </c>
      <c r="AA34" s="36">
        <f t="shared" si="7"/>
        <v>0.74739580956065621</v>
      </c>
      <c r="AB34" s="36">
        <f t="shared" si="7"/>
        <v>0.96831581293893343</v>
      </c>
      <c r="AC34" s="36">
        <f t="shared" si="7"/>
        <v>0.76032403511837054</v>
      </c>
    </row>
    <row r="35" spans="2:29" x14ac:dyDescent="0.2">
      <c r="I35" s="61"/>
      <c r="J35" s="61"/>
      <c r="K35" s="61"/>
      <c r="L35" s="62"/>
      <c r="M35" s="62"/>
      <c r="N35" s="62"/>
      <c r="O35" s="62"/>
      <c r="P35" s="36"/>
      <c r="Q35" s="36"/>
      <c r="R35" s="36"/>
      <c r="S35" s="61"/>
      <c r="T35" s="61"/>
      <c r="U35" s="61"/>
      <c r="V35" s="61"/>
      <c r="W35" s="36">
        <f t="shared" ref="W35:AC35" si="8">W16/W$25</f>
        <v>0.67602698626223567</v>
      </c>
      <c r="X35" s="36">
        <f t="shared" si="8"/>
        <v>0.3165413063839454</v>
      </c>
      <c r="Y35" s="36">
        <f t="shared" si="8"/>
        <v>8.8712470933963949E-2</v>
      </c>
      <c r="Z35" s="36">
        <f t="shared" si="8"/>
        <v>0.10062021435850027</v>
      </c>
      <c r="AA35" s="36">
        <f t="shared" si="8"/>
        <v>4.0917351098440392E-2</v>
      </c>
      <c r="AB35" s="36">
        <f t="shared" si="8"/>
        <v>4.030619833002657E-2</v>
      </c>
      <c r="AC35" s="36">
        <f t="shared" si="8"/>
        <v>0.19653802287987304</v>
      </c>
    </row>
    <row r="36" spans="2:29" x14ac:dyDescent="0.2">
      <c r="B36" t="s">
        <v>116</v>
      </c>
      <c r="I36" s="61"/>
      <c r="J36" s="61"/>
      <c r="K36" s="61"/>
      <c r="L36" s="62"/>
      <c r="M36" s="62"/>
      <c r="N36" s="62"/>
      <c r="O36" s="62"/>
      <c r="P36" s="36"/>
      <c r="Q36" s="36"/>
      <c r="R36" s="36"/>
      <c r="S36" s="61"/>
      <c r="T36" s="61"/>
      <c r="U36" s="61"/>
      <c r="V36" s="61"/>
      <c r="W36" s="36">
        <f t="shared" ref="W36:AC36" si="9">W17/W$25</f>
        <v>5.481430276613309E-2</v>
      </c>
      <c r="X36" s="36">
        <f t="shared" si="9"/>
        <v>0.91014236756306077</v>
      </c>
      <c r="Y36" s="36">
        <f t="shared" si="9"/>
        <v>0.48181440579485424</v>
      </c>
      <c r="Z36" s="36">
        <f t="shared" si="9"/>
        <v>0.15033949571836111</v>
      </c>
      <c r="AA36" s="36">
        <f t="shared" si="9"/>
        <v>0.61533047236886762</v>
      </c>
      <c r="AB36" s="36">
        <f t="shared" si="9"/>
        <v>0.69201961759576569</v>
      </c>
      <c r="AC36" s="36">
        <f t="shared" si="9"/>
        <v>0.43877828950891901</v>
      </c>
    </row>
    <row r="37" spans="2:29" x14ac:dyDescent="0.2">
      <c r="I37" s="61"/>
      <c r="J37" s="61"/>
      <c r="K37" s="61"/>
      <c r="L37" s="62"/>
      <c r="M37" s="62"/>
      <c r="N37" s="62"/>
      <c r="O37" s="62"/>
      <c r="P37" s="36"/>
      <c r="Q37" s="36"/>
      <c r="R37" s="36"/>
      <c r="S37" s="61"/>
      <c r="T37" s="61"/>
      <c r="U37" s="61"/>
      <c r="V37" s="61"/>
      <c r="W37" s="36">
        <f t="shared" ref="W37:AC37" si="10">W18/W$25</f>
        <v>0.76152364092827429</v>
      </c>
      <c r="X37" s="36">
        <f t="shared" si="10"/>
        <v>6.9195212927223443E-2</v>
      </c>
      <c r="Y37" s="36">
        <f t="shared" si="10"/>
        <v>8.9023028232817131E-2</v>
      </c>
      <c r="Z37" s="36">
        <f t="shared" si="10"/>
        <v>0.18764085943956843</v>
      </c>
      <c r="AA37" s="36">
        <f t="shared" si="10"/>
        <v>1</v>
      </c>
      <c r="AB37" s="36">
        <f t="shared" si="10"/>
        <v>0.70740717162077116</v>
      </c>
      <c r="AC37" s="36">
        <f t="shared" si="10"/>
        <v>0.89260839833822558</v>
      </c>
    </row>
    <row r="38" spans="2:29" x14ac:dyDescent="0.2">
      <c r="I38" s="61"/>
      <c r="J38" s="61"/>
      <c r="K38" s="61"/>
      <c r="L38" s="62"/>
      <c r="M38" s="62"/>
      <c r="N38" s="62"/>
      <c r="O38" s="62"/>
      <c r="P38" s="36"/>
      <c r="Q38" s="36"/>
      <c r="R38" s="36"/>
      <c r="S38" s="61"/>
      <c r="T38" s="61"/>
      <c r="U38" s="61"/>
      <c r="V38" s="61"/>
      <c r="W38" s="36">
        <f t="shared" ref="W38:AC38" si="11">W19/W$25</f>
        <v>0.93030683560053229</v>
      </c>
      <c r="X38" s="36">
        <f t="shared" si="11"/>
        <v>0.74452891201547522</v>
      </c>
      <c r="Y38" s="36">
        <f t="shared" si="11"/>
        <v>0.7457555441008259</v>
      </c>
      <c r="Z38" s="36">
        <f t="shared" si="11"/>
        <v>1</v>
      </c>
      <c r="AA38" s="36">
        <f t="shared" si="11"/>
        <v>0.41484039565163222</v>
      </c>
      <c r="AB38" s="36">
        <f t="shared" si="11"/>
        <v>0.12071491992621311</v>
      </c>
      <c r="AC38" s="36">
        <f t="shared" si="11"/>
        <v>0.46290485263629427</v>
      </c>
    </row>
    <row r="39" spans="2:29" x14ac:dyDescent="0.2">
      <c r="I39" s="61"/>
      <c r="J39" s="61"/>
      <c r="K39" s="61"/>
      <c r="L39" s="62"/>
      <c r="M39" s="62"/>
      <c r="N39" s="62"/>
      <c r="O39" s="62"/>
      <c r="P39" s="36"/>
      <c r="Q39" s="36"/>
      <c r="R39" s="36"/>
      <c r="S39" s="61"/>
      <c r="T39" s="61"/>
      <c r="U39" s="61"/>
      <c r="V39" s="61"/>
      <c r="W39" s="36">
        <f t="shared" ref="W39:AC39" si="12">W20/W$25</f>
        <v>0.42229673425089143</v>
      </c>
      <c r="X39" s="36">
        <f t="shared" si="12"/>
        <v>0.78787702051068131</v>
      </c>
      <c r="Y39" s="36">
        <f t="shared" si="12"/>
        <v>9.0352983370774935E-4</v>
      </c>
      <c r="Z39" s="36">
        <f t="shared" si="12"/>
        <v>0.12417483856722338</v>
      </c>
      <c r="AA39" s="36">
        <f t="shared" si="12"/>
        <v>0.99968839149566591</v>
      </c>
      <c r="AB39" s="36">
        <f t="shared" si="12"/>
        <v>0.86375679188306542</v>
      </c>
      <c r="AC39" s="36">
        <f t="shared" si="12"/>
        <v>0.86146469983732854</v>
      </c>
    </row>
    <row r="40" spans="2:29" x14ac:dyDescent="0.2">
      <c r="I40" s="61"/>
      <c r="J40" s="61"/>
      <c r="K40" s="61"/>
      <c r="L40" s="62"/>
      <c r="M40" s="62"/>
      <c r="N40" s="62"/>
      <c r="O40" s="62"/>
      <c r="P40" s="36"/>
      <c r="Q40" s="36"/>
      <c r="R40" s="36"/>
      <c r="S40" s="61"/>
      <c r="T40" s="61"/>
      <c r="U40" s="61"/>
      <c r="V40" s="61"/>
      <c r="W40" s="36">
        <f t="shared" ref="W40:AC40" si="13">W21/W$25</f>
        <v>0.97066293568621054</v>
      </c>
      <c r="X40" s="36">
        <f t="shared" si="13"/>
        <v>0.34883392745131436</v>
      </c>
      <c r="Y40" s="36">
        <f t="shared" si="13"/>
        <v>0.16539193113203951</v>
      </c>
      <c r="Z40" s="36">
        <f t="shared" si="13"/>
        <v>0.96069987595540185</v>
      </c>
      <c r="AA40" s="36">
        <f t="shared" si="13"/>
        <v>0.88969592967434574</v>
      </c>
      <c r="AB40" s="36">
        <f t="shared" si="13"/>
        <v>0.71490655880405884</v>
      </c>
      <c r="AC40" s="36">
        <f t="shared" si="13"/>
        <v>0.39604418910888745</v>
      </c>
    </row>
    <row r="41" spans="2:29" x14ac:dyDescent="0.2">
      <c r="B41" t="s">
        <v>117</v>
      </c>
      <c r="I41" s="61"/>
      <c r="J41" s="61"/>
      <c r="K41" s="61"/>
      <c r="L41" s="62"/>
      <c r="M41" s="62"/>
      <c r="N41" s="62"/>
      <c r="O41" s="62"/>
      <c r="P41" s="36"/>
      <c r="Q41" s="36"/>
      <c r="R41" s="36"/>
      <c r="S41" s="61"/>
      <c r="T41" s="61"/>
      <c r="U41" s="61"/>
      <c r="V41" s="61"/>
      <c r="W41" s="36">
        <f t="shared" ref="W41:AC41" si="14">W22/W$25</f>
        <v>5.6650770844047724E-2</v>
      </c>
      <c r="X41" s="36">
        <f t="shared" si="14"/>
        <v>0.19161564651077179</v>
      </c>
      <c r="Y41" s="36">
        <f t="shared" si="14"/>
        <v>0.70192803138370941</v>
      </c>
      <c r="Z41" s="36">
        <f t="shared" si="14"/>
        <v>0.6749415492831301</v>
      </c>
      <c r="AA41" s="36">
        <f t="shared" si="14"/>
        <v>0.37184424477434608</v>
      </c>
      <c r="AB41" s="36">
        <f t="shared" si="14"/>
        <v>0.91228807947968282</v>
      </c>
      <c r="AC41" s="36">
        <f t="shared" si="14"/>
        <v>1</v>
      </c>
    </row>
    <row r="42" spans="2:29" ht="17" thickBot="1" x14ac:dyDescent="0.25">
      <c r="I42" s="61"/>
      <c r="J42" s="61"/>
      <c r="K42" s="61"/>
      <c r="L42" s="62"/>
      <c r="M42" s="62"/>
      <c r="N42" s="62"/>
      <c r="O42" s="62"/>
      <c r="P42" s="36"/>
      <c r="Q42" s="36"/>
      <c r="R42" s="36"/>
      <c r="S42" s="61"/>
      <c r="T42" s="61"/>
      <c r="U42" s="61"/>
      <c r="V42" s="61"/>
      <c r="W42" s="61"/>
      <c r="X42" s="61"/>
      <c r="Y42" s="61"/>
      <c r="Z42" s="61"/>
      <c r="AA42" s="61"/>
      <c r="AB42" s="61"/>
      <c r="AC42" s="61"/>
    </row>
    <row r="43" spans="2:29" x14ac:dyDescent="0.2">
      <c r="B43" s="143" t="s">
        <v>0</v>
      </c>
      <c r="C43" s="143" t="s">
        <v>1</v>
      </c>
      <c r="D43" s="145" t="s">
        <v>2</v>
      </c>
      <c r="E43" s="172" t="s">
        <v>3</v>
      </c>
      <c r="F43" s="147" t="s">
        <v>4</v>
      </c>
      <c r="G43" s="152" t="s">
        <v>5</v>
      </c>
      <c r="H43" s="18"/>
      <c r="I43" s="19"/>
      <c r="J43" s="156" t="s">
        <v>6</v>
      </c>
      <c r="K43" s="156"/>
      <c r="L43" s="156"/>
      <c r="M43" s="156"/>
      <c r="N43" s="156"/>
      <c r="O43" s="156"/>
      <c r="P43" s="156"/>
      <c r="Q43" s="156"/>
      <c r="R43" s="156"/>
      <c r="S43" s="156"/>
      <c r="T43" s="156"/>
      <c r="U43" s="156"/>
      <c r="V43" s="156"/>
      <c r="W43" s="156"/>
      <c r="X43" s="156"/>
      <c r="Y43" s="156"/>
      <c r="Z43" s="156"/>
      <c r="AA43" s="156"/>
      <c r="AB43" s="156"/>
      <c r="AC43" s="157"/>
    </row>
    <row r="44" spans="2:29" x14ac:dyDescent="0.2">
      <c r="B44" s="170"/>
      <c r="C44" s="170"/>
      <c r="D44" s="171"/>
      <c r="E44" s="173"/>
      <c r="F44" s="153"/>
      <c r="G44" s="153"/>
      <c r="H44" s="158" t="s">
        <v>51</v>
      </c>
      <c r="I44" s="158" t="s">
        <v>7</v>
      </c>
      <c r="J44" s="159" t="s">
        <v>8</v>
      </c>
      <c r="K44" s="160"/>
      <c r="L44" s="160"/>
      <c r="M44" s="160"/>
      <c r="N44" s="160"/>
      <c r="O44" s="160"/>
      <c r="P44" s="160"/>
      <c r="Q44" s="160"/>
      <c r="R44" s="161"/>
      <c r="S44" s="37"/>
      <c r="T44" s="162"/>
      <c r="U44" s="158" t="s">
        <v>46</v>
      </c>
      <c r="V44" s="165"/>
      <c r="W44" s="165"/>
      <c r="X44" s="165"/>
      <c r="Y44" s="165"/>
      <c r="Z44" s="165"/>
      <c r="AA44" s="165"/>
      <c r="AB44" s="165"/>
      <c r="AC44" s="166"/>
    </row>
    <row r="45" spans="2:29" ht="17" thickBot="1" x14ac:dyDescent="0.25">
      <c r="B45" s="170"/>
      <c r="C45" s="170"/>
      <c r="D45" s="171"/>
      <c r="E45" s="173"/>
      <c r="F45" s="153"/>
      <c r="G45" s="154"/>
      <c r="H45" s="158"/>
      <c r="I45" s="158"/>
      <c r="J45" s="159"/>
      <c r="K45" s="160"/>
      <c r="L45" s="160"/>
      <c r="M45" s="160"/>
      <c r="N45" s="160"/>
      <c r="O45" s="160"/>
      <c r="P45" s="160"/>
      <c r="Q45" s="160"/>
      <c r="R45" s="161"/>
      <c r="S45" s="37"/>
      <c r="T45" s="162"/>
      <c r="U45" s="167"/>
      <c r="V45" s="168"/>
      <c r="W45" s="168"/>
      <c r="X45" s="168"/>
      <c r="Y45" s="168"/>
      <c r="Z45" s="168"/>
      <c r="AA45" s="168"/>
      <c r="AB45" s="168"/>
      <c r="AC45" s="169"/>
    </row>
    <row r="46" spans="2:29" ht="17" thickBot="1" x14ac:dyDescent="0.25">
      <c r="B46" s="144"/>
      <c r="C46" s="144"/>
      <c r="D46" s="146"/>
      <c r="E46" s="174"/>
      <c r="F46" s="148"/>
      <c r="G46" s="155"/>
      <c r="H46" s="148"/>
      <c r="I46" s="148"/>
      <c r="J46" s="43" t="s">
        <v>57</v>
      </c>
      <c r="K46" s="44" t="s">
        <v>56</v>
      </c>
      <c r="L46" s="45" t="s">
        <v>11</v>
      </c>
      <c r="M46" s="46" t="s">
        <v>12</v>
      </c>
      <c r="N46" s="46" t="s">
        <v>13</v>
      </c>
      <c r="O46" s="46" t="s">
        <v>14</v>
      </c>
      <c r="P46" s="47" t="s">
        <v>43</v>
      </c>
      <c r="Q46" s="47" t="s">
        <v>66</v>
      </c>
      <c r="R46" s="47" t="s">
        <v>44</v>
      </c>
      <c r="S46" s="39"/>
      <c r="T46" s="163"/>
      <c r="U46" s="48" t="s">
        <v>75</v>
      </c>
      <c r="V46" s="44" t="s">
        <v>76</v>
      </c>
      <c r="W46" s="9" t="s">
        <v>18</v>
      </c>
      <c r="X46" s="7" t="s">
        <v>19</v>
      </c>
      <c r="Y46" s="7" t="s">
        <v>20</v>
      </c>
      <c r="Z46" s="7" t="s">
        <v>21</v>
      </c>
      <c r="AA46" s="7" t="s">
        <v>11</v>
      </c>
      <c r="AB46" s="7" t="s">
        <v>22</v>
      </c>
      <c r="AC46" s="7" t="s">
        <v>23</v>
      </c>
    </row>
    <row r="47" spans="2:29" x14ac:dyDescent="0.2">
      <c r="B47" s="10" t="s">
        <v>24</v>
      </c>
      <c r="C47" s="11"/>
      <c r="D47" s="11"/>
      <c r="E47" s="38"/>
      <c r="F47" s="41">
        <v>61.317535219354014</v>
      </c>
      <c r="G47" s="41">
        <v>18.416701743595834</v>
      </c>
      <c r="H47" s="41">
        <v>2063.5417543589897</v>
      </c>
      <c r="I47" s="30">
        <v>43.541754358989579</v>
      </c>
      <c r="J47" s="20">
        <v>0.892263968190112</v>
      </c>
      <c r="K47" s="21">
        <v>0.69155938181060372</v>
      </c>
      <c r="L47" s="21">
        <v>0.3774313314476459</v>
      </c>
      <c r="M47" s="21">
        <v>0.60085288923463454</v>
      </c>
      <c r="N47" s="21">
        <v>0.7340760253333537</v>
      </c>
      <c r="O47" s="21">
        <v>0.49559446083849662</v>
      </c>
      <c r="P47" s="51">
        <v>0.82433492847476719</v>
      </c>
      <c r="Q47" s="52">
        <v>0.94991950011314397</v>
      </c>
      <c r="R47" s="53">
        <v>0.85870653723218471</v>
      </c>
      <c r="S47" s="36"/>
      <c r="T47" s="163"/>
      <c r="U47" s="20"/>
      <c r="V47" s="21"/>
      <c r="W47" s="21">
        <v>0.40015292977640515</v>
      </c>
      <c r="X47" s="21">
        <v>0.15070893886266129</v>
      </c>
      <c r="Y47" s="21">
        <v>0.86871638361120818</v>
      </c>
      <c r="Z47" s="21">
        <v>0.84144708906481047</v>
      </c>
      <c r="AA47" s="21">
        <v>0.64241718300711304</v>
      </c>
      <c r="AB47" s="21">
        <v>0.2740667604587787</v>
      </c>
      <c r="AC47" s="22">
        <v>0.76534503609276605</v>
      </c>
    </row>
    <row r="48" spans="2:29" x14ac:dyDescent="0.2">
      <c r="B48" s="14" t="s">
        <v>26</v>
      </c>
      <c r="C48" s="11"/>
      <c r="D48" s="11"/>
      <c r="E48" s="38"/>
      <c r="F48" s="16">
        <v>57.76630984111231</v>
      </c>
      <c r="G48" s="17">
        <v>20</v>
      </c>
      <c r="H48" s="17">
        <v>2070</v>
      </c>
      <c r="I48" s="31">
        <v>50</v>
      </c>
      <c r="J48" s="23">
        <v>0.56038668227835031</v>
      </c>
      <c r="K48" s="24">
        <v>0.43433409998322275</v>
      </c>
      <c r="L48" s="24">
        <v>0.79030471264554558</v>
      </c>
      <c r="M48" s="24">
        <v>0.70424996266862205</v>
      </c>
      <c r="N48" s="24">
        <v>0.57001806468243876</v>
      </c>
      <c r="O48" s="24">
        <v>0.65202261749077539</v>
      </c>
      <c r="P48" s="54">
        <v>0.13658473909514024</v>
      </c>
      <c r="Q48" s="55">
        <v>0.1871586033000372</v>
      </c>
      <c r="R48" s="56">
        <v>0</v>
      </c>
      <c r="S48" s="36"/>
      <c r="T48" s="163"/>
      <c r="U48" s="23"/>
      <c r="V48" s="24"/>
      <c r="W48" s="24">
        <v>0.97294422177421458</v>
      </c>
      <c r="X48" s="24">
        <v>0.49785150373258863</v>
      </c>
      <c r="Y48" s="24">
        <v>0.22923329853048593</v>
      </c>
      <c r="Z48" s="24">
        <v>0.75466033579699954</v>
      </c>
      <c r="AA48" s="24">
        <v>0.88456398514100976</v>
      </c>
      <c r="AB48" s="24">
        <v>0.10889248998789139</v>
      </c>
      <c r="AC48" s="25">
        <v>0.46934958500937707</v>
      </c>
    </row>
    <row r="49" spans="2:29" x14ac:dyDescent="0.2">
      <c r="B49" s="14" t="s">
        <v>27</v>
      </c>
      <c r="C49" s="11"/>
      <c r="D49" s="11"/>
      <c r="E49" s="38"/>
      <c r="F49" s="16">
        <v>54.618317542789278</v>
      </c>
      <c r="G49" s="17">
        <v>16.419212219272872</v>
      </c>
      <c r="H49" s="17">
        <v>2058.5480305481824</v>
      </c>
      <c r="I49" s="31">
        <v>38.548030548182176</v>
      </c>
      <c r="J49" s="23">
        <v>1</v>
      </c>
      <c r="K49" s="24">
        <v>0.77506142404626976</v>
      </c>
      <c r="L49" s="24">
        <v>1</v>
      </c>
      <c r="M49" s="24">
        <v>0.99602437471412764</v>
      </c>
      <c r="N49" s="24">
        <v>0.65483542218133561</v>
      </c>
      <c r="O49" s="24">
        <v>0.44775882882569001</v>
      </c>
      <c r="P49" s="54">
        <v>0.90553109950784261</v>
      </c>
      <c r="Q49" s="55">
        <v>0.68362591186812294</v>
      </c>
      <c r="R49" s="56">
        <v>0.73765433122676993</v>
      </c>
      <c r="S49" s="36"/>
      <c r="T49" s="163"/>
      <c r="U49" s="23"/>
      <c r="V49" s="24"/>
      <c r="W49" s="24">
        <v>0.72905740270872477</v>
      </c>
      <c r="X49" s="24">
        <v>0.38347072017438683</v>
      </c>
      <c r="Y49" s="24">
        <v>1</v>
      </c>
      <c r="Z49" s="24">
        <v>0.53606379798465853</v>
      </c>
      <c r="AA49" s="24">
        <v>0.3501860319381272</v>
      </c>
      <c r="AB49" s="24">
        <v>1</v>
      </c>
      <c r="AC49" s="25">
        <v>0.5951070638900593</v>
      </c>
    </row>
    <row r="50" spans="2:29" x14ac:dyDescent="0.2">
      <c r="B50" s="14" t="s">
        <v>29</v>
      </c>
      <c r="C50" s="11"/>
      <c r="D50" s="11"/>
      <c r="E50" s="38"/>
      <c r="F50" s="16">
        <v>27.767639404769806</v>
      </c>
      <c r="G50" s="17">
        <v>15.861785628327297</v>
      </c>
      <c r="H50" s="17">
        <v>2057.1544640708184</v>
      </c>
      <c r="I50" s="31">
        <v>37.154464070818236</v>
      </c>
      <c r="J50" s="23">
        <v>0.90773531038819666</v>
      </c>
      <c r="K50" s="24">
        <v>0.70355062232655841</v>
      </c>
      <c r="L50" s="24">
        <v>0.14321290505445225</v>
      </c>
      <c r="M50" s="24">
        <v>0.98781223242300698</v>
      </c>
      <c r="N50" s="24">
        <v>0.47183357036384754</v>
      </c>
      <c r="O50" s="24">
        <v>0.97603046256346537</v>
      </c>
      <c r="P50" s="54">
        <v>0.98027219057119286</v>
      </c>
      <c r="Q50" s="55">
        <v>0.75560724479315355</v>
      </c>
      <c r="R50" s="56">
        <v>0.61008575051679026</v>
      </c>
      <c r="S50" s="36"/>
      <c r="T50" s="163"/>
      <c r="U50" s="23"/>
      <c r="V50" s="24"/>
      <c r="W50" s="24">
        <v>0.32089061570129274</v>
      </c>
      <c r="X50" s="24">
        <v>1</v>
      </c>
      <c r="Y50" s="24">
        <v>0.31753044471989222</v>
      </c>
      <c r="Z50" s="24">
        <v>0.78582757586184582</v>
      </c>
      <c r="AA50" s="24">
        <v>0.28677694940525933</v>
      </c>
      <c r="AB50" s="24">
        <v>0.55742840118754144</v>
      </c>
      <c r="AC50" s="25">
        <v>0.14477700943991884</v>
      </c>
    </row>
    <row r="51" spans="2:29" x14ac:dyDescent="0.2">
      <c r="B51" s="14" t="s">
        <v>30</v>
      </c>
      <c r="C51" s="11"/>
      <c r="D51" s="11"/>
      <c r="E51" s="38"/>
      <c r="F51" s="16">
        <v>23.183854165659458</v>
      </c>
      <c r="G51" s="17">
        <v>16.654255756781986</v>
      </c>
      <c r="H51" s="17">
        <v>2059.135639391955</v>
      </c>
      <c r="I51" s="31">
        <v>39.13563939195496</v>
      </c>
      <c r="J51" s="23">
        <v>0.54132404286414415</v>
      </c>
      <c r="K51" s="24">
        <v>0.4195593835327675</v>
      </c>
      <c r="L51" s="24">
        <v>0.32158496127808439</v>
      </c>
      <c r="M51" s="24">
        <v>0.47975255352630519</v>
      </c>
      <c r="N51" s="24">
        <v>0.61273206192891805</v>
      </c>
      <c r="O51" s="24">
        <v>0.41431629840922901</v>
      </c>
      <c r="P51" s="54">
        <v>0.10232768279794435</v>
      </c>
      <c r="Q51" s="55">
        <v>0.14648380151254103</v>
      </c>
      <c r="R51" s="56">
        <v>0.8597183252763505</v>
      </c>
      <c r="S51" s="36"/>
      <c r="T51" s="163"/>
      <c r="U51" s="23"/>
      <c r="V51" s="24"/>
      <c r="W51" s="24">
        <v>1</v>
      </c>
      <c r="X51" s="24">
        <v>7.0796841751213965E-2</v>
      </c>
      <c r="Y51" s="24">
        <v>6.3838149892116603E-3</v>
      </c>
      <c r="Z51" s="24">
        <v>0.96118781890640537</v>
      </c>
      <c r="AA51" s="24">
        <v>0.2003162756472211</v>
      </c>
      <c r="AB51" s="24">
        <v>0.13059837207541786</v>
      </c>
      <c r="AC51" s="25">
        <v>0.33328372468845896</v>
      </c>
    </row>
    <row r="52" spans="2:29" x14ac:dyDescent="0.2">
      <c r="B52" s="14" t="s">
        <v>31</v>
      </c>
      <c r="C52" s="11"/>
      <c r="D52" s="11"/>
      <c r="E52" s="38"/>
      <c r="F52" s="16">
        <v>57.526061721476864</v>
      </c>
      <c r="G52" s="17">
        <v>10.776323911790197</v>
      </c>
      <c r="H52" s="17">
        <v>2044.4408097794756</v>
      </c>
      <c r="I52" s="31">
        <v>24.440809779475494</v>
      </c>
      <c r="J52" s="23">
        <v>0.54315394672458572</v>
      </c>
      <c r="K52" s="24">
        <v>0.42097767142470915</v>
      </c>
      <c r="L52" s="24">
        <v>0.51187155984454924</v>
      </c>
      <c r="M52" s="24">
        <v>0.39671955936642989</v>
      </c>
      <c r="N52" s="24">
        <v>0.98194385374297688</v>
      </c>
      <c r="O52" s="24">
        <v>4.7395596746039034E-2</v>
      </c>
      <c r="P52" s="54">
        <v>4.1574385558242111E-2</v>
      </c>
      <c r="Q52" s="55">
        <v>0.96562608850084941</v>
      </c>
      <c r="R52" s="56">
        <v>1.7126562138770618E-3</v>
      </c>
      <c r="S52" s="36"/>
      <c r="T52" s="163"/>
      <c r="U52" s="23"/>
      <c r="V52" s="24"/>
      <c r="W52" s="24">
        <v>0.97664529120931143</v>
      </c>
      <c r="X52" s="24">
        <v>2.3941857082412581E-2</v>
      </c>
      <c r="Y52" s="24">
        <v>0.45950647671596001</v>
      </c>
      <c r="Z52" s="24">
        <v>0.90980073567473396</v>
      </c>
      <c r="AA52" s="24">
        <v>0.22583362171925925</v>
      </c>
      <c r="AB52" s="24">
        <v>0.8302712450248092</v>
      </c>
      <c r="AC52" s="25">
        <v>0.29723177366375197</v>
      </c>
    </row>
    <row r="53" spans="2:29" x14ac:dyDescent="0.2">
      <c r="B53" s="14" t="s">
        <v>32</v>
      </c>
      <c r="C53" s="11"/>
      <c r="D53" s="11"/>
      <c r="E53" s="38"/>
      <c r="F53" s="16">
        <v>24.846697281224856</v>
      </c>
      <c r="G53" s="17">
        <v>5.7451507840131786</v>
      </c>
      <c r="H53" s="17">
        <v>2031.862876960033</v>
      </c>
      <c r="I53" s="31">
        <v>11.862876960032947</v>
      </c>
      <c r="J53" s="23">
        <v>0.73561127491098255</v>
      </c>
      <c r="K53" s="24">
        <v>0.57014392227699817</v>
      </c>
      <c r="L53" s="24">
        <v>0.72036906942157142</v>
      </c>
      <c r="M53" s="24">
        <v>1</v>
      </c>
      <c r="N53" s="24">
        <v>0.80367142410961612</v>
      </c>
      <c r="O53" s="24">
        <v>0.11681395864854827</v>
      </c>
      <c r="P53" s="54">
        <v>0.82703228535581585</v>
      </c>
      <c r="Q53" s="55">
        <v>0.5157263333118256</v>
      </c>
      <c r="R53" s="56">
        <v>7.3943850916097231E-3</v>
      </c>
      <c r="S53" s="36"/>
      <c r="T53" s="163"/>
      <c r="U53" s="23"/>
      <c r="V53" s="24"/>
      <c r="W53" s="24">
        <v>0.99709312289911622</v>
      </c>
      <c r="X53" s="24">
        <v>0.26300912180251801</v>
      </c>
      <c r="Y53" s="24">
        <v>0.68465561836212929</v>
      </c>
      <c r="Z53" s="24">
        <v>8.9083723472870455E-2</v>
      </c>
      <c r="AA53" s="24">
        <v>0.63068238097607598</v>
      </c>
      <c r="AB53" s="24">
        <v>0.86040417647921608</v>
      </c>
      <c r="AC53" s="25">
        <v>5.2592445705120471E-2</v>
      </c>
    </row>
    <row r="54" spans="2:29" x14ac:dyDescent="0.2">
      <c r="B54" s="14" t="s">
        <v>33</v>
      </c>
      <c r="C54" s="11"/>
      <c r="D54" s="11"/>
      <c r="E54" s="38"/>
      <c r="F54" s="16">
        <v>54.555500127953174</v>
      </c>
      <c r="G54" s="17">
        <v>5.0650430959533459</v>
      </c>
      <c r="H54" s="17">
        <v>2030.1626077398835</v>
      </c>
      <c r="I54" s="31">
        <v>10.162607739883365</v>
      </c>
      <c r="J54" s="23">
        <v>0.54884700597568503</v>
      </c>
      <c r="K54" s="24">
        <v>0.42539014203504594</v>
      </c>
      <c r="L54" s="24">
        <v>0.87175765351376433</v>
      </c>
      <c r="M54" s="24">
        <v>0.34039555397555632</v>
      </c>
      <c r="N54" s="24">
        <v>0.28216930311941663</v>
      </c>
      <c r="O54" s="24">
        <v>0.5535954476516658</v>
      </c>
      <c r="P54" s="54">
        <v>0.50878112593917879</v>
      </c>
      <c r="Q54" s="55">
        <v>0</v>
      </c>
      <c r="R54" s="56">
        <v>0.42103191004573992</v>
      </c>
      <c r="S54" s="36"/>
      <c r="T54" s="163"/>
      <c r="U54" s="23"/>
      <c r="V54" s="24"/>
      <c r="W54" s="24">
        <v>0.42961607572667221</v>
      </c>
      <c r="X54" s="24">
        <v>0.99400574438710632</v>
      </c>
      <c r="Y54" s="24">
        <v>0.99159424226166559</v>
      </c>
      <c r="Z54" s="24">
        <v>0.3410868302079571</v>
      </c>
      <c r="AA54" s="24">
        <v>0.74739580956065621</v>
      </c>
      <c r="AB54" s="24">
        <v>0.96831581293893343</v>
      </c>
      <c r="AC54" s="25">
        <v>0.76032403511837054</v>
      </c>
    </row>
    <row r="55" spans="2:29" x14ac:dyDescent="0.2">
      <c r="B55" s="14" t="s">
        <v>34</v>
      </c>
      <c r="C55" s="11"/>
      <c r="D55" s="11"/>
      <c r="E55" s="38"/>
      <c r="F55" s="16">
        <v>9.2164071036740189</v>
      </c>
      <c r="G55" s="17">
        <v>19.949282026398368</v>
      </c>
      <c r="H55" s="17">
        <v>2067.373205065996</v>
      </c>
      <c r="I55" s="31">
        <v>47.373205065995919</v>
      </c>
      <c r="J55" s="23">
        <v>0.63569046560180575</v>
      </c>
      <c r="K55" s="24">
        <v>0.49269915752197185</v>
      </c>
      <c r="L55" s="24">
        <v>0.79767154516482786</v>
      </c>
      <c r="M55" s="24">
        <v>0.45239388071524983</v>
      </c>
      <c r="N55" s="24">
        <v>5.4331489169499585E-2</v>
      </c>
      <c r="O55" s="24">
        <v>0.69889355655346053</v>
      </c>
      <c r="P55" s="54">
        <v>0</v>
      </c>
      <c r="Q55" s="55">
        <v>0.50653124009449024</v>
      </c>
      <c r="R55" s="56">
        <v>0.93907239095627482</v>
      </c>
      <c r="S55" s="36"/>
      <c r="T55" s="163"/>
      <c r="U55" s="23"/>
      <c r="V55" s="24"/>
      <c r="W55" s="24">
        <v>0.67602698626223567</v>
      </c>
      <c r="X55" s="24">
        <v>0.3165413063839454</v>
      </c>
      <c r="Y55" s="24">
        <v>8.8712470933963949E-2</v>
      </c>
      <c r="Z55" s="24">
        <v>0.10062021435850027</v>
      </c>
      <c r="AA55" s="24">
        <v>4.0917351098440392E-2</v>
      </c>
      <c r="AB55" s="24">
        <v>4.030619833002657E-2</v>
      </c>
      <c r="AC55" s="25">
        <v>0.19653802287987304</v>
      </c>
    </row>
    <row r="56" spans="2:29" x14ac:dyDescent="0.2">
      <c r="B56" s="14" t="s">
        <v>36</v>
      </c>
      <c r="C56" s="11"/>
      <c r="D56" s="11"/>
      <c r="E56" s="38"/>
      <c r="F56" s="16">
        <v>60.542760980924527</v>
      </c>
      <c r="G56" s="17">
        <v>17.896657693205555</v>
      </c>
      <c r="H56" s="17">
        <v>2062.2416442330141</v>
      </c>
      <c r="I56" s="31">
        <v>42.241644233013886</v>
      </c>
      <c r="J56" s="23">
        <v>0.4609524531914167</v>
      </c>
      <c r="K56" s="24">
        <v>0.35726646478816093</v>
      </c>
      <c r="L56" s="24">
        <v>0.28396041579173498</v>
      </c>
      <c r="M56" s="24">
        <v>0.47523944840321058</v>
      </c>
      <c r="N56" s="24">
        <v>0.8037469826469188</v>
      </c>
      <c r="O56" s="24">
        <v>6.1554191602847114E-2</v>
      </c>
      <c r="P56" s="54">
        <v>0.21217380173994294</v>
      </c>
      <c r="Q56" s="55">
        <v>0.5475874549826476</v>
      </c>
      <c r="R56" s="56">
        <v>0.11660295834982459</v>
      </c>
      <c r="S56" s="36"/>
      <c r="T56" s="163"/>
      <c r="U56" s="23"/>
      <c r="V56" s="24"/>
      <c r="W56" s="24">
        <v>5.481430276613309E-2</v>
      </c>
      <c r="X56" s="24">
        <v>0.91014236756306077</v>
      </c>
      <c r="Y56" s="24">
        <v>0.48181440579485424</v>
      </c>
      <c r="Z56" s="24">
        <v>0.15033949571836111</v>
      </c>
      <c r="AA56" s="24">
        <v>0.61533047236886762</v>
      </c>
      <c r="AB56" s="24">
        <v>0.69201961759576569</v>
      </c>
      <c r="AC56" s="25">
        <v>0.43877828950891901</v>
      </c>
    </row>
    <row r="57" spans="2:29" x14ac:dyDescent="0.2">
      <c r="B57" s="14" t="s">
        <v>37</v>
      </c>
      <c r="C57" s="11"/>
      <c r="D57" s="11"/>
      <c r="E57" s="38"/>
      <c r="F57" s="16">
        <v>24.686333357469241</v>
      </c>
      <c r="G57" s="17">
        <v>10.477822778755643</v>
      </c>
      <c r="H57" s="17">
        <v>2043.6945569468892</v>
      </c>
      <c r="I57" s="31">
        <v>23.694556946889108</v>
      </c>
      <c r="J57" s="23">
        <v>0.48077563759811842</v>
      </c>
      <c r="K57" s="24">
        <v>0.37263065032355097</v>
      </c>
      <c r="L57" s="24">
        <v>4.6093734448328733E-2</v>
      </c>
      <c r="M57" s="24">
        <v>8.138686891705825E-2</v>
      </c>
      <c r="N57" s="24">
        <v>0.83566665678530339</v>
      </c>
      <c r="O57" s="24">
        <v>0.11322764250843373</v>
      </c>
      <c r="P57" s="54">
        <v>0.16610175094162094</v>
      </c>
      <c r="Q57" s="55">
        <v>0.94003137101026246</v>
      </c>
      <c r="R57" s="56">
        <v>0.42590652765384918</v>
      </c>
      <c r="S57" s="36"/>
      <c r="T57" s="163"/>
      <c r="U57" s="23"/>
      <c r="V57" s="24"/>
      <c r="W57" s="24">
        <v>0.76152364092827429</v>
      </c>
      <c r="X57" s="24">
        <v>6.9195212927223443E-2</v>
      </c>
      <c r="Y57" s="24">
        <v>8.9023028232817131E-2</v>
      </c>
      <c r="Z57" s="24">
        <v>0.18764085943956843</v>
      </c>
      <c r="AA57" s="24">
        <v>1</v>
      </c>
      <c r="AB57" s="24">
        <v>0.70740717162077116</v>
      </c>
      <c r="AC57" s="25">
        <v>0.89260839833822558</v>
      </c>
    </row>
    <row r="58" spans="2:29" x14ac:dyDescent="0.2">
      <c r="B58" s="14" t="s">
        <v>38</v>
      </c>
      <c r="C58" s="11"/>
      <c r="D58" s="11"/>
      <c r="E58" s="38"/>
      <c r="F58" s="16">
        <v>46.063690430666441</v>
      </c>
      <c r="G58" s="17">
        <v>4.1544182463961024</v>
      </c>
      <c r="H58" s="17">
        <v>2027.8860456159903</v>
      </c>
      <c r="I58" s="31">
        <v>7.8860456159902554</v>
      </c>
      <c r="J58" s="23">
        <v>0.88614114562709922</v>
      </c>
      <c r="K58" s="24">
        <v>0.6868138182357324</v>
      </c>
      <c r="L58" s="24">
        <v>0.86419487909267645</v>
      </c>
      <c r="M58" s="24">
        <v>0.66215230565995886</v>
      </c>
      <c r="N58" s="24">
        <v>0.36651885994380923</v>
      </c>
      <c r="O58" s="24">
        <v>1</v>
      </c>
      <c r="P58" s="54">
        <v>0.21430296209226474</v>
      </c>
      <c r="Q58" s="55">
        <v>0.81968866994753797</v>
      </c>
      <c r="R58" s="56">
        <v>0.88083905091388015</v>
      </c>
      <c r="S58" s="36"/>
      <c r="T58" s="163"/>
      <c r="U58" s="23"/>
      <c r="V58" s="24"/>
      <c r="W58" s="24">
        <v>0.93030683560053229</v>
      </c>
      <c r="X58" s="24">
        <v>0.74452891201547522</v>
      </c>
      <c r="Y58" s="24">
        <v>0.7457555441008259</v>
      </c>
      <c r="Z58" s="24">
        <v>1</v>
      </c>
      <c r="AA58" s="24">
        <v>0.41484039565163222</v>
      </c>
      <c r="AB58" s="24">
        <v>0.12071491992621311</v>
      </c>
      <c r="AC58" s="25">
        <v>0.46290485263629427</v>
      </c>
    </row>
    <row r="59" spans="2:29" x14ac:dyDescent="0.2">
      <c r="B59" s="14" t="s">
        <v>39</v>
      </c>
      <c r="C59" s="11"/>
      <c r="D59" s="11"/>
      <c r="E59" s="38"/>
      <c r="F59" s="16">
        <v>70</v>
      </c>
      <c r="G59" s="17">
        <v>0.77609548764515879</v>
      </c>
      <c r="H59" s="17">
        <v>2020.5</v>
      </c>
      <c r="I59" s="31">
        <v>0.5</v>
      </c>
      <c r="J59" s="23">
        <v>0.74922917897471275</v>
      </c>
      <c r="K59" s="24">
        <v>0.58069863439315839</v>
      </c>
      <c r="L59" s="24">
        <v>0.59857472928080124</v>
      </c>
      <c r="M59" s="24">
        <v>0.66566774808104323</v>
      </c>
      <c r="N59" s="24">
        <v>0.80643971461972452</v>
      </c>
      <c r="O59" s="24">
        <v>0.52036545695828096</v>
      </c>
      <c r="P59" s="54">
        <v>0.38007844763609211</v>
      </c>
      <c r="Q59" s="55">
        <v>0.4540736155686701</v>
      </c>
      <c r="R59" s="56">
        <v>0.63969072860749687</v>
      </c>
      <c r="S59" s="36"/>
      <c r="T59" s="163"/>
      <c r="U59" s="23"/>
      <c r="V59" s="24"/>
      <c r="W59" s="24">
        <v>0.42229673425089143</v>
      </c>
      <c r="X59" s="24">
        <v>0.78787702051068131</v>
      </c>
      <c r="Y59" s="24">
        <v>9.0352983370774935E-4</v>
      </c>
      <c r="Z59" s="24">
        <v>0.12417483856722338</v>
      </c>
      <c r="AA59" s="24">
        <v>0.99968839149566591</v>
      </c>
      <c r="AB59" s="24">
        <v>0.86375679188306542</v>
      </c>
      <c r="AC59" s="25">
        <v>0.86146469983732854</v>
      </c>
    </row>
    <row r="60" spans="2:29" x14ac:dyDescent="0.2">
      <c r="B60" s="14" t="s">
        <v>40</v>
      </c>
      <c r="C60" s="11"/>
      <c r="D60" s="11"/>
      <c r="E60" s="38"/>
      <c r="F60" s="16">
        <v>13.909016721048477</v>
      </c>
      <c r="G60" s="17">
        <v>4.06868645210435</v>
      </c>
      <c r="H60" s="17">
        <v>2027.6717161302608</v>
      </c>
      <c r="I60" s="31">
        <v>7.671716130260875</v>
      </c>
      <c r="J60" s="23">
        <v>0.88146860340203104</v>
      </c>
      <c r="K60" s="24">
        <v>0.68319231100485478</v>
      </c>
      <c r="L60" s="24">
        <v>0.44397071747824679</v>
      </c>
      <c r="M60" s="24">
        <v>0.73840886052184151</v>
      </c>
      <c r="N60" s="24">
        <v>0.91683938319905611</v>
      </c>
      <c r="O60" s="24">
        <v>0.75816566247101536</v>
      </c>
      <c r="P60" s="54">
        <v>0.52606410642867174</v>
      </c>
      <c r="Q60" s="55">
        <v>0.97036692369927258</v>
      </c>
      <c r="R60" s="56">
        <v>0.42853052323587904</v>
      </c>
      <c r="S60" s="36"/>
      <c r="T60" s="163"/>
      <c r="U60" s="23"/>
      <c r="V60" s="24"/>
      <c r="W60" s="24">
        <v>0.97066293568621054</v>
      </c>
      <c r="X60" s="24">
        <v>0.34883392745131436</v>
      </c>
      <c r="Y60" s="24">
        <v>0.16539193113203951</v>
      </c>
      <c r="Z60" s="24">
        <v>0.96069987595540185</v>
      </c>
      <c r="AA60" s="24">
        <v>0.88969592967434574</v>
      </c>
      <c r="AB60" s="24">
        <v>0.71490655880405884</v>
      </c>
      <c r="AC60" s="25">
        <v>0.39604418910888745</v>
      </c>
    </row>
    <row r="61" spans="2:29" ht="17" thickBot="1" x14ac:dyDescent="0.25">
      <c r="B61" s="14" t="s">
        <v>41</v>
      </c>
      <c r="C61" s="11"/>
      <c r="D61" s="11"/>
      <c r="E61" s="38"/>
      <c r="F61" s="42">
        <v>24.085686393587579</v>
      </c>
      <c r="G61" s="26">
        <v>1.5220243750630451</v>
      </c>
      <c r="H61" s="26">
        <v>2021.3050609376576</v>
      </c>
      <c r="I61" s="32">
        <v>1.305060937657613</v>
      </c>
      <c r="J61" s="27">
        <v>0.86144678681480169</v>
      </c>
      <c r="K61" s="28">
        <v>0.66767417332876355</v>
      </c>
      <c r="L61" s="28">
        <v>0.49448330638498073</v>
      </c>
      <c r="M61" s="28">
        <v>0.46201153223115743</v>
      </c>
      <c r="N61" s="28">
        <v>1</v>
      </c>
      <c r="O61" s="28">
        <v>0.56639782689624973</v>
      </c>
      <c r="P61" s="57">
        <v>0.54750605070944913</v>
      </c>
      <c r="Q61" s="58">
        <v>0.86517723204414021</v>
      </c>
      <c r="R61" s="59">
        <v>0.73814326503536676</v>
      </c>
      <c r="S61" s="36"/>
      <c r="T61" s="164"/>
      <c r="U61" s="27"/>
      <c r="V61" s="28"/>
      <c r="W61" s="28">
        <v>5.6650770844047724E-2</v>
      </c>
      <c r="X61" s="28">
        <v>0.19161564651077179</v>
      </c>
      <c r="Y61" s="28">
        <v>0.70192803138370941</v>
      </c>
      <c r="Z61" s="28">
        <v>0.6749415492831301</v>
      </c>
      <c r="AA61" s="28">
        <v>0.37184424477434608</v>
      </c>
      <c r="AB61" s="28">
        <v>0.91228807947968282</v>
      </c>
      <c r="AC61" s="29">
        <v>1</v>
      </c>
    </row>
  </sheetData>
  <mergeCells count="24">
    <mergeCell ref="B4:B7"/>
    <mergeCell ref="C4:C7"/>
    <mergeCell ref="D4:D7"/>
    <mergeCell ref="E4:E7"/>
    <mergeCell ref="F4:F7"/>
    <mergeCell ref="G43:G46"/>
    <mergeCell ref="J4:AC4"/>
    <mergeCell ref="H5:H7"/>
    <mergeCell ref="I5:I7"/>
    <mergeCell ref="J5:R6"/>
    <mergeCell ref="T5:T22"/>
    <mergeCell ref="U5:AC6"/>
    <mergeCell ref="G4:G7"/>
    <mergeCell ref="J43:AC43"/>
    <mergeCell ref="H44:H46"/>
    <mergeCell ref="I44:I46"/>
    <mergeCell ref="J44:R45"/>
    <mergeCell ref="T44:T61"/>
    <mergeCell ref="U44:AC45"/>
    <mergeCell ref="B43:B46"/>
    <mergeCell ref="C43:C46"/>
    <mergeCell ref="D43:D46"/>
    <mergeCell ref="E43:E46"/>
    <mergeCell ref="F43:F4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23ABD-5A32-1C4A-85F7-B9571F2F578B}">
  <dimension ref="B2:AC45"/>
  <sheetViews>
    <sheetView workbookViewId="0">
      <selection activeCell="U8" sqref="U8:V22"/>
    </sheetView>
  </sheetViews>
  <sheetFormatPr baseColWidth="10" defaultRowHeight="16" x14ac:dyDescent="0.2"/>
  <cols>
    <col min="2" max="2" width="21.5" customWidth="1"/>
    <col min="3" max="3" width="9.1640625" customWidth="1"/>
    <col min="4" max="4" width="7.5" customWidth="1"/>
    <col min="5" max="5" width="7.6640625" customWidth="1"/>
    <col min="6" max="6" width="9.5" customWidth="1"/>
    <col min="7" max="8" width="11.6640625" style="15" customWidth="1"/>
    <col min="9" max="9" width="9.1640625" customWidth="1"/>
    <col min="10" max="10" width="8.33203125" bestFit="1" customWidth="1"/>
    <col min="11" max="11" width="6" bestFit="1" customWidth="1"/>
    <col min="12" max="12" width="4.83203125" customWidth="1"/>
    <col min="13" max="13" width="6.83203125" customWidth="1"/>
    <col min="14" max="16" width="12.1640625" bestFit="1" customWidth="1"/>
    <col min="17" max="17" width="4.83203125" customWidth="1"/>
    <col min="18" max="18" width="12.1640625" bestFit="1" customWidth="1"/>
    <col min="19" max="19" width="4.83203125" customWidth="1"/>
    <col min="20" max="20" width="1.1640625" customWidth="1"/>
    <col min="21" max="22" width="6.6640625" bestFit="1" customWidth="1"/>
    <col min="23" max="28" width="12.1640625" bestFit="1" customWidth="1"/>
    <col min="29" max="29" width="11.1640625" bestFit="1" customWidth="1"/>
  </cols>
  <sheetData>
    <row r="2" spans="2:29" ht="26" x14ac:dyDescent="0.3">
      <c r="B2" s="49" t="s">
        <v>118</v>
      </c>
      <c r="J2" s="15" t="s">
        <v>42</v>
      </c>
      <c r="K2" s="15" t="s">
        <v>42</v>
      </c>
      <c r="U2" s="15" t="s">
        <v>122</v>
      </c>
      <c r="V2" s="15" t="s">
        <v>102</v>
      </c>
    </row>
    <row r="3" spans="2:29" ht="17" thickBot="1" x14ac:dyDescent="0.25"/>
    <row r="4" spans="2:29" x14ac:dyDescent="0.2">
      <c r="B4" s="143" t="s">
        <v>0</v>
      </c>
      <c r="C4" s="143" t="s">
        <v>1</v>
      </c>
      <c r="D4" s="145" t="s">
        <v>2</v>
      </c>
      <c r="E4" s="172" t="s">
        <v>3</v>
      </c>
      <c r="F4" s="147" t="s">
        <v>4</v>
      </c>
      <c r="G4" s="152" t="s">
        <v>5</v>
      </c>
      <c r="H4" s="18"/>
      <c r="I4" s="19"/>
      <c r="J4" s="156" t="s">
        <v>6</v>
      </c>
      <c r="K4" s="156"/>
      <c r="L4" s="156"/>
      <c r="M4" s="156"/>
      <c r="N4" s="156"/>
      <c r="O4" s="156"/>
      <c r="P4" s="156"/>
      <c r="Q4" s="156"/>
      <c r="R4" s="156"/>
      <c r="S4" s="156"/>
      <c r="T4" s="156"/>
      <c r="U4" s="156"/>
      <c r="V4" s="156"/>
      <c r="W4" s="156"/>
      <c r="X4" s="156"/>
      <c r="Y4" s="156"/>
      <c r="Z4" s="156"/>
      <c r="AA4" s="156"/>
      <c r="AB4" s="156"/>
      <c r="AC4" s="157"/>
    </row>
    <row r="5" spans="2:29" x14ac:dyDescent="0.2">
      <c r="B5" s="170"/>
      <c r="C5" s="170"/>
      <c r="D5" s="171"/>
      <c r="E5" s="173"/>
      <c r="F5" s="153"/>
      <c r="G5" s="153"/>
      <c r="H5" s="158" t="s">
        <v>51</v>
      </c>
      <c r="I5" s="158" t="s">
        <v>7</v>
      </c>
      <c r="J5" s="159" t="s">
        <v>8</v>
      </c>
      <c r="K5" s="160"/>
      <c r="L5" s="160"/>
      <c r="M5" s="160"/>
      <c r="N5" s="160"/>
      <c r="O5" s="160"/>
      <c r="P5" s="160"/>
      <c r="Q5" s="160"/>
      <c r="R5" s="161"/>
      <c r="S5" s="37"/>
      <c r="T5" s="162"/>
      <c r="U5" s="158" t="s">
        <v>46</v>
      </c>
      <c r="V5" s="165"/>
      <c r="W5" s="165"/>
      <c r="X5" s="165"/>
      <c r="Y5" s="165"/>
      <c r="Z5" s="165"/>
      <c r="AA5" s="165"/>
      <c r="AB5" s="165"/>
      <c r="AC5" s="166"/>
    </row>
    <row r="6" spans="2:29" ht="17" thickBot="1" x14ac:dyDescent="0.25">
      <c r="B6" s="170"/>
      <c r="C6" s="170"/>
      <c r="D6" s="171"/>
      <c r="E6" s="173"/>
      <c r="F6" s="153"/>
      <c r="G6" s="154"/>
      <c r="H6" s="158"/>
      <c r="I6" s="158"/>
      <c r="J6" s="159"/>
      <c r="K6" s="160"/>
      <c r="L6" s="160"/>
      <c r="M6" s="160"/>
      <c r="N6" s="160"/>
      <c r="O6" s="160"/>
      <c r="P6" s="160"/>
      <c r="Q6" s="160"/>
      <c r="R6" s="161"/>
      <c r="S6" s="37"/>
      <c r="T6" s="162"/>
      <c r="U6" s="167"/>
      <c r="V6" s="168"/>
      <c r="W6" s="168"/>
      <c r="X6" s="168"/>
      <c r="Y6" s="168"/>
      <c r="Z6" s="168"/>
      <c r="AA6" s="168"/>
      <c r="AB6" s="168"/>
      <c r="AC6" s="169"/>
    </row>
    <row r="7" spans="2:29" ht="17" thickBot="1" x14ac:dyDescent="0.25">
      <c r="B7" s="144"/>
      <c r="C7" s="144"/>
      <c r="D7" s="146"/>
      <c r="E7" s="174"/>
      <c r="F7" s="148"/>
      <c r="G7" s="155"/>
      <c r="H7" s="148"/>
      <c r="I7" s="148"/>
      <c r="J7" s="43" t="s">
        <v>57</v>
      </c>
      <c r="K7" s="44" t="s">
        <v>56</v>
      </c>
      <c r="L7" s="45" t="s">
        <v>11</v>
      </c>
      <c r="M7" s="46" t="s">
        <v>12</v>
      </c>
      <c r="N7" s="46" t="s">
        <v>13</v>
      </c>
      <c r="O7" s="46" t="s">
        <v>14</v>
      </c>
      <c r="P7" s="47" t="s">
        <v>43</v>
      </c>
      <c r="Q7" s="47" t="s">
        <v>66</v>
      </c>
      <c r="R7" s="47" t="s">
        <v>44</v>
      </c>
      <c r="S7" s="39"/>
      <c r="T7" s="163"/>
      <c r="U7" s="48" t="s">
        <v>75</v>
      </c>
      <c r="V7" s="44" t="s">
        <v>76</v>
      </c>
      <c r="W7" s="9" t="s">
        <v>18</v>
      </c>
      <c r="X7" s="7" t="s">
        <v>19</v>
      </c>
      <c r="Y7" s="7" t="s">
        <v>20</v>
      </c>
      <c r="Z7" s="7" t="s">
        <v>21</v>
      </c>
      <c r="AA7" s="7" t="s">
        <v>11</v>
      </c>
      <c r="AB7" s="7" t="s">
        <v>22</v>
      </c>
      <c r="AC7" s="7" t="s">
        <v>23</v>
      </c>
    </row>
    <row r="8" spans="2:29" x14ac:dyDescent="0.2">
      <c r="B8" s="10" t="s">
        <v>24</v>
      </c>
      <c r="C8" s="11"/>
      <c r="D8" s="11"/>
      <c r="E8" s="38"/>
      <c r="F8" s="41">
        <v>61.317535219354014</v>
      </c>
      <c r="G8" s="41">
        <v>18.416701743595834</v>
      </c>
      <c r="H8" s="41">
        <v>2063.5417543589897</v>
      </c>
      <c r="I8" s="30">
        <v>43.541754358989579</v>
      </c>
      <c r="J8" s="20">
        <v>0.892263968190112</v>
      </c>
      <c r="K8" s="21">
        <v>0.69155938181060372</v>
      </c>
      <c r="L8" s="21">
        <v>0.3774313314476459</v>
      </c>
      <c r="M8" s="21">
        <v>0.60085288923463454</v>
      </c>
      <c r="N8" s="21">
        <v>0.7340760253333537</v>
      </c>
      <c r="O8" s="21">
        <v>0.49559446083849662</v>
      </c>
      <c r="P8" s="51">
        <v>0.82433492847476719</v>
      </c>
      <c r="Q8" s="52">
        <v>0.94991950011314397</v>
      </c>
      <c r="R8" s="53">
        <v>0.85870653723218471</v>
      </c>
      <c r="S8" s="36"/>
      <c r="T8" s="163"/>
      <c r="U8" s="24">
        <v>0.24898012935738223</v>
      </c>
      <c r="V8" s="24">
        <v>0.5632649029819633</v>
      </c>
      <c r="W8" s="33">
        <v>0.40015292977640515</v>
      </c>
      <c r="X8" s="21">
        <v>0.15070893886266129</v>
      </c>
      <c r="Y8" s="21">
        <v>0.86871638361120818</v>
      </c>
      <c r="Z8" s="21">
        <v>0.84144708906481047</v>
      </c>
      <c r="AA8" s="21">
        <v>0.64241718300711304</v>
      </c>
      <c r="AB8" s="21">
        <v>0.2740667604587787</v>
      </c>
      <c r="AC8" s="22">
        <v>0.76534503609276605</v>
      </c>
    </row>
    <row r="9" spans="2:29" x14ac:dyDescent="0.2">
      <c r="B9" s="14" t="s">
        <v>26</v>
      </c>
      <c r="C9" s="11"/>
      <c r="D9" s="11"/>
      <c r="E9" s="38"/>
      <c r="F9" s="16">
        <v>57.76630984111231</v>
      </c>
      <c r="G9" s="17">
        <v>20</v>
      </c>
      <c r="H9" s="17">
        <v>2070</v>
      </c>
      <c r="I9" s="31">
        <v>50</v>
      </c>
      <c r="J9" s="23">
        <v>0.56038668227835031</v>
      </c>
      <c r="K9" s="24">
        <v>0.43433409998322275</v>
      </c>
      <c r="L9" s="24">
        <v>0.79030471264554558</v>
      </c>
      <c r="M9" s="24">
        <v>0.70424996266862205</v>
      </c>
      <c r="N9" s="24">
        <v>0.57001806468243876</v>
      </c>
      <c r="O9" s="24">
        <v>0.65202261749077539</v>
      </c>
      <c r="P9" s="54">
        <v>0.13658473909514024</v>
      </c>
      <c r="Q9" s="55">
        <v>0.1871586033000372</v>
      </c>
      <c r="R9" s="56">
        <v>0</v>
      </c>
      <c r="S9" s="36"/>
      <c r="T9" s="163"/>
      <c r="U9" s="24">
        <v>0.25381039619570156</v>
      </c>
      <c r="V9" s="24">
        <v>0.55964220285322386</v>
      </c>
      <c r="W9" s="34">
        <v>0.97294422177421458</v>
      </c>
      <c r="X9" s="24">
        <v>0.49785150373258863</v>
      </c>
      <c r="Y9" s="24">
        <v>0.22923329853048593</v>
      </c>
      <c r="Z9" s="24">
        <v>0.75466033579699954</v>
      </c>
      <c r="AA9" s="24">
        <v>0.88456398514100976</v>
      </c>
      <c r="AB9" s="24">
        <v>0.10889248998789139</v>
      </c>
      <c r="AC9" s="25">
        <v>0.46934958500937707</v>
      </c>
    </row>
    <row r="10" spans="2:29" x14ac:dyDescent="0.2">
      <c r="B10" s="14" t="s">
        <v>27</v>
      </c>
      <c r="C10" s="11"/>
      <c r="D10" s="11"/>
      <c r="E10" s="38"/>
      <c r="F10" s="16">
        <v>54.618317542789278</v>
      </c>
      <c r="G10" s="17">
        <v>16.419212219272872</v>
      </c>
      <c r="H10" s="17">
        <v>2058.5480305481824</v>
      </c>
      <c r="I10" s="31">
        <v>38.548030548182176</v>
      </c>
      <c r="J10" s="23">
        <v>1</v>
      </c>
      <c r="K10" s="24">
        <v>0.77506142404626976</v>
      </c>
      <c r="L10" s="24">
        <v>1</v>
      </c>
      <c r="M10" s="24">
        <v>0.99602437471412764</v>
      </c>
      <c r="N10" s="24">
        <v>0.65483542218133561</v>
      </c>
      <c r="O10" s="24">
        <v>0.44775882882569001</v>
      </c>
      <c r="P10" s="54">
        <v>0.90553109950784261</v>
      </c>
      <c r="Q10" s="55">
        <v>0.68362591186812294</v>
      </c>
      <c r="R10" s="56">
        <v>0.73765433122676993</v>
      </c>
      <c r="S10" s="36"/>
      <c r="T10" s="163"/>
      <c r="U10" s="24">
        <v>0.12497428253410348</v>
      </c>
      <c r="V10" s="24">
        <v>0.65626928809942242</v>
      </c>
      <c r="W10" s="34">
        <v>0.72905740270872477</v>
      </c>
      <c r="X10" s="24">
        <v>0.38347072017438683</v>
      </c>
      <c r="Y10" s="24">
        <v>1</v>
      </c>
      <c r="Z10" s="24">
        <v>0.53606379798465853</v>
      </c>
      <c r="AA10" s="24">
        <v>0.3501860319381272</v>
      </c>
      <c r="AB10" s="24">
        <v>1</v>
      </c>
      <c r="AC10" s="25">
        <v>0.5951070638900593</v>
      </c>
    </row>
    <row r="11" spans="2:29" x14ac:dyDescent="0.2">
      <c r="B11" s="14" t="s">
        <v>29</v>
      </c>
      <c r="C11" s="11"/>
      <c r="D11" s="11"/>
      <c r="E11" s="38"/>
      <c r="F11" s="16">
        <v>27.767639404769806</v>
      </c>
      <c r="G11" s="17">
        <v>15.861785628327297</v>
      </c>
      <c r="H11" s="17">
        <v>2057.1544640708184</v>
      </c>
      <c r="I11" s="31">
        <v>37.154464070818236</v>
      </c>
      <c r="J11" s="23">
        <v>0.90773531038819666</v>
      </c>
      <c r="K11" s="24">
        <v>0.70355062232655841</v>
      </c>
      <c r="L11" s="24">
        <v>0.14321290505445225</v>
      </c>
      <c r="M11" s="24">
        <v>0.98781223242300698</v>
      </c>
      <c r="N11" s="24">
        <v>0.47183357036384754</v>
      </c>
      <c r="O11" s="24">
        <v>0.97603046256346537</v>
      </c>
      <c r="P11" s="54">
        <v>0.98027219057119286</v>
      </c>
      <c r="Q11" s="55">
        <v>0.75560724479315355</v>
      </c>
      <c r="R11" s="56">
        <v>0.61008575051679026</v>
      </c>
      <c r="S11" s="36"/>
      <c r="T11" s="163"/>
      <c r="U11" s="24">
        <v>0.34986076260652366</v>
      </c>
      <c r="V11" s="24">
        <v>0.48760442804510723</v>
      </c>
      <c r="W11" s="34">
        <v>0.32089061570129274</v>
      </c>
      <c r="X11" s="24">
        <v>1</v>
      </c>
      <c r="Y11" s="24">
        <v>0.31753044471989222</v>
      </c>
      <c r="Z11" s="24">
        <v>0.78582757586184582</v>
      </c>
      <c r="AA11" s="24">
        <v>0.28677694940525933</v>
      </c>
      <c r="AB11" s="24">
        <v>0.55742840118754144</v>
      </c>
      <c r="AC11" s="25">
        <v>0.14477700943991884</v>
      </c>
    </row>
    <row r="12" spans="2:29" x14ac:dyDescent="0.2">
      <c r="B12" s="14" t="s">
        <v>30</v>
      </c>
      <c r="C12" s="11"/>
      <c r="D12" s="11"/>
      <c r="E12" s="38"/>
      <c r="F12" s="16">
        <v>23.183854165659458</v>
      </c>
      <c r="G12" s="17">
        <v>16.654255756781986</v>
      </c>
      <c r="H12" s="17">
        <v>2059.135639391955</v>
      </c>
      <c r="I12" s="31">
        <v>39.13563939195496</v>
      </c>
      <c r="J12" s="23">
        <v>0.54132404286414415</v>
      </c>
      <c r="K12" s="24">
        <v>0.4195593835327675</v>
      </c>
      <c r="L12" s="24">
        <v>0.32158496127808439</v>
      </c>
      <c r="M12" s="24">
        <v>0.47975255352630519</v>
      </c>
      <c r="N12" s="24">
        <v>0.61273206192891805</v>
      </c>
      <c r="O12" s="24">
        <v>0.41431629840922901</v>
      </c>
      <c r="P12" s="54">
        <v>0.10232768279794435</v>
      </c>
      <c r="Q12" s="55">
        <v>0.14648380151254103</v>
      </c>
      <c r="R12" s="56">
        <v>0.8597183252763505</v>
      </c>
      <c r="S12" s="36"/>
      <c r="T12" s="163"/>
      <c r="U12" s="24">
        <v>0.48522536227468016</v>
      </c>
      <c r="V12" s="24">
        <v>0.38608097829398985</v>
      </c>
      <c r="W12" s="34">
        <v>1</v>
      </c>
      <c r="X12" s="24">
        <v>7.0796841751213965E-2</v>
      </c>
      <c r="Y12" s="24">
        <v>6.3838149892116603E-3</v>
      </c>
      <c r="Z12" s="24">
        <v>0.96118781890640537</v>
      </c>
      <c r="AA12" s="24">
        <v>0.2003162756472211</v>
      </c>
      <c r="AB12" s="24">
        <v>0.13059837207541786</v>
      </c>
      <c r="AC12" s="25">
        <v>0.33328372468845896</v>
      </c>
    </row>
    <row r="13" spans="2:29" x14ac:dyDescent="0.2">
      <c r="B13" s="14" t="s">
        <v>31</v>
      </c>
      <c r="C13" s="11"/>
      <c r="D13" s="11"/>
      <c r="E13" s="38"/>
      <c r="F13" s="16">
        <v>57.526061721476864</v>
      </c>
      <c r="G13" s="17">
        <v>10.776323911790197</v>
      </c>
      <c r="H13" s="17">
        <v>2044.4408097794756</v>
      </c>
      <c r="I13" s="31">
        <v>24.440809779475494</v>
      </c>
      <c r="J13" s="23">
        <v>0.54315394672458572</v>
      </c>
      <c r="K13" s="24">
        <v>0.42097767142470915</v>
      </c>
      <c r="L13" s="24">
        <v>0.51187155984454924</v>
      </c>
      <c r="M13" s="24">
        <v>0.39671955936642989</v>
      </c>
      <c r="N13" s="24">
        <v>0.98194385374297688</v>
      </c>
      <c r="O13" s="24">
        <v>4.7395596746039034E-2</v>
      </c>
      <c r="P13" s="54">
        <v>4.1574385558242111E-2</v>
      </c>
      <c r="Q13" s="55">
        <v>0.96562608850084941</v>
      </c>
      <c r="R13" s="56">
        <v>1.7126562138770618E-3</v>
      </c>
      <c r="S13" s="36"/>
      <c r="T13" s="163"/>
      <c r="U13" s="24">
        <v>0.29081314264947844</v>
      </c>
      <c r="V13" s="24">
        <v>0.53189014301289117</v>
      </c>
      <c r="W13" s="34">
        <v>0.97664529120931143</v>
      </c>
      <c r="X13" s="24">
        <v>2.3941857082412581E-2</v>
      </c>
      <c r="Y13" s="24">
        <v>0.45950647671596001</v>
      </c>
      <c r="Z13" s="24">
        <v>0.90980073567473396</v>
      </c>
      <c r="AA13" s="24">
        <v>0.22583362171925925</v>
      </c>
      <c r="AB13" s="24">
        <v>0.8302712450248092</v>
      </c>
      <c r="AC13" s="25">
        <v>0.29723177366375197</v>
      </c>
    </row>
    <row r="14" spans="2:29" x14ac:dyDescent="0.2">
      <c r="B14" s="14" t="s">
        <v>32</v>
      </c>
      <c r="C14" s="11"/>
      <c r="D14" s="11"/>
      <c r="E14" s="38"/>
      <c r="F14" s="16">
        <v>24.846697281224856</v>
      </c>
      <c r="G14" s="17">
        <v>5.7451507840131786</v>
      </c>
      <c r="H14" s="17">
        <v>2031.862876960033</v>
      </c>
      <c r="I14" s="31">
        <v>11.862876960032947</v>
      </c>
      <c r="J14" s="23">
        <v>0.73561127491098255</v>
      </c>
      <c r="K14" s="24">
        <v>0.57014392227699817</v>
      </c>
      <c r="L14" s="24">
        <v>0.72036906942157142</v>
      </c>
      <c r="M14" s="24">
        <v>1</v>
      </c>
      <c r="N14" s="24">
        <v>0.80367142410961612</v>
      </c>
      <c r="O14" s="24">
        <v>0.11681395864854827</v>
      </c>
      <c r="P14" s="54">
        <v>0.82703228535581585</v>
      </c>
      <c r="Q14" s="55">
        <v>0.5157263333118256</v>
      </c>
      <c r="R14" s="56">
        <v>7.3943850916097231E-3</v>
      </c>
      <c r="S14" s="36"/>
      <c r="T14" s="163"/>
      <c r="U14" s="24">
        <v>0.31856750672437206</v>
      </c>
      <c r="V14" s="24">
        <v>0.51107436995672095</v>
      </c>
      <c r="W14" s="34">
        <v>0.99709312289911622</v>
      </c>
      <c r="X14" s="24">
        <v>0.26300912180251801</v>
      </c>
      <c r="Y14" s="24">
        <v>0.68465561836212929</v>
      </c>
      <c r="Z14" s="24">
        <v>8.9083723472870455E-2</v>
      </c>
      <c r="AA14" s="24">
        <v>0.63068238097607598</v>
      </c>
      <c r="AB14" s="24">
        <v>0.86040417647921608</v>
      </c>
      <c r="AC14" s="25">
        <v>5.2592445705120471E-2</v>
      </c>
    </row>
    <row r="15" spans="2:29" x14ac:dyDescent="0.2">
      <c r="B15" s="14" t="s">
        <v>33</v>
      </c>
      <c r="C15" s="11"/>
      <c r="D15" s="11"/>
      <c r="E15" s="38"/>
      <c r="F15" s="16">
        <v>54.555500127953174</v>
      </c>
      <c r="G15" s="17">
        <v>5.0650430959533459</v>
      </c>
      <c r="H15" s="17">
        <v>2030.1626077398835</v>
      </c>
      <c r="I15" s="31">
        <v>10.162607739883365</v>
      </c>
      <c r="J15" s="23">
        <v>0.54884700597568503</v>
      </c>
      <c r="K15" s="24">
        <v>0.42539014203504594</v>
      </c>
      <c r="L15" s="24">
        <v>0.87175765351376433</v>
      </c>
      <c r="M15" s="24">
        <v>0.34039555397555632</v>
      </c>
      <c r="N15" s="24">
        <v>0.28216930311941663</v>
      </c>
      <c r="O15" s="24">
        <v>0.5535954476516658</v>
      </c>
      <c r="P15" s="54">
        <v>0.50878112593917879</v>
      </c>
      <c r="Q15" s="55">
        <v>0</v>
      </c>
      <c r="R15" s="56">
        <v>0.42103191004573992</v>
      </c>
      <c r="S15" s="36"/>
      <c r="T15" s="163"/>
      <c r="U15" s="24">
        <v>3.364085675931161E-3</v>
      </c>
      <c r="V15" s="24">
        <v>0.74747693574305163</v>
      </c>
      <c r="W15" s="34">
        <v>0.42961607572667221</v>
      </c>
      <c r="X15" s="24">
        <v>0.99400574438710632</v>
      </c>
      <c r="Y15" s="24">
        <v>0.99159424226166559</v>
      </c>
      <c r="Z15" s="24">
        <v>0.3410868302079571</v>
      </c>
      <c r="AA15" s="24">
        <v>0.74739580956065621</v>
      </c>
      <c r="AB15" s="24">
        <v>0.96831581293893343</v>
      </c>
      <c r="AC15" s="25">
        <v>0.76032403511837054</v>
      </c>
    </row>
    <row r="16" spans="2:29" x14ac:dyDescent="0.2">
      <c r="B16" s="14" t="s">
        <v>34</v>
      </c>
      <c r="C16" s="11"/>
      <c r="D16" s="11"/>
      <c r="E16" s="38"/>
      <c r="F16" s="16">
        <v>9.2164071036740189</v>
      </c>
      <c r="G16" s="17">
        <v>19.949282026398368</v>
      </c>
      <c r="H16" s="17">
        <v>2067.373205065996</v>
      </c>
      <c r="I16" s="31">
        <v>47.373205065995919</v>
      </c>
      <c r="J16" s="23">
        <v>0.63569046560180575</v>
      </c>
      <c r="K16" s="24">
        <v>0.49269915752197185</v>
      </c>
      <c r="L16" s="24">
        <v>0.79767154516482786</v>
      </c>
      <c r="M16" s="24">
        <v>0.45239388071524983</v>
      </c>
      <c r="N16" s="24">
        <v>5.4331489169499585E-2</v>
      </c>
      <c r="O16" s="24">
        <v>0.69889355655346053</v>
      </c>
      <c r="P16" s="54">
        <v>0</v>
      </c>
      <c r="Q16" s="55">
        <v>0.50653124009449024</v>
      </c>
      <c r="R16" s="56">
        <v>0.93907239095627482</v>
      </c>
      <c r="S16" s="36"/>
      <c r="T16" s="163"/>
      <c r="U16" s="24">
        <v>0.72196903804819335</v>
      </c>
      <c r="V16" s="24">
        <v>0.20852322146385502</v>
      </c>
      <c r="W16" s="34">
        <v>0.67602698626223567</v>
      </c>
      <c r="X16" s="24">
        <v>0.3165413063839454</v>
      </c>
      <c r="Y16" s="24">
        <v>8.8712470933963949E-2</v>
      </c>
      <c r="Z16" s="24">
        <v>0.10062021435850027</v>
      </c>
      <c r="AA16" s="24">
        <v>4.0917351098440392E-2</v>
      </c>
      <c r="AB16" s="24">
        <v>4.030619833002657E-2</v>
      </c>
      <c r="AC16" s="25">
        <v>0.19653802287987304</v>
      </c>
    </row>
    <row r="17" spans="2:29" x14ac:dyDescent="0.2">
      <c r="B17" s="14" t="s">
        <v>36</v>
      </c>
      <c r="C17" s="11"/>
      <c r="D17" s="11"/>
      <c r="E17" s="38"/>
      <c r="F17" s="16">
        <v>60.542760980924527</v>
      </c>
      <c r="G17" s="17">
        <v>17.896657693205555</v>
      </c>
      <c r="H17" s="17">
        <v>2062.2416442330141</v>
      </c>
      <c r="I17" s="31">
        <v>42.241644233013886</v>
      </c>
      <c r="J17" s="23">
        <v>0.4609524531914167</v>
      </c>
      <c r="K17" s="24">
        <v>0.35726646478816093</v>
      </c>
      <c r="L17" s="24">
        <v>0.28396041579173498</v>
      </c>
      <c r="M17" s="24">
        <v>0.47523944840321058</v>
      </c>
      <c r="N17" s="24">
        <v>0.8037469826469188</v>
      </c>
      <c r="O17" s="24">
        <v>6.1554191602847114E-2</v>
      </c>
      <c r="P17" s="54">
        <v>0.21217380173994294</v>
      </c>
      <c r="Q17" s="55">
        <v>0.5475874549826476</v>
      </c>
      <c r="R17" s="56">
        <v>0.11660295834982459</v>
      </c>
      <c r="S17" s="36"/>
      <c r="T17" s="163"/>
      <c r="U17" s="24">
        <v>0.36319258070172167</v>
      </c>
      <c r="V17" s="24">
        <v>0.47760556447370878</v>
      </c>
      <c r="W17" s="34">
        <v>5.481430276613309E-2</v>
      </c>
      <c r="X17" s="24">
        <v>0.91014236756306077</v>
      </c>
      <c r="Y17" s="24">
        <v>0.48181440579485424</v>
      </c>
      <c r="Z17" s="24">
        <v>0.15033949571836111</v>
      </c>
      <c r="AA17" s="24">
        <v>0.61533047236886762</v>
      </c>
      <c r="AB17" s="24">
        <v>0.69201961759576569</v>
      </c>
      <c r="AC17" s="25">
        <v>0.43877828950891901</v>
      </c>
    </row>
    <row r="18" spans="2:29" x14ac:dyDescent="0.2">
      <c r="B18" s="14" t="s">
        <v>37</v>
      </c>
      <c r="C18" s="11"/>
      <c r="D18" s="11"/>
      <c r="E18" s="38"/>
      <c r="F18" s="16">
        <v>24.686333357469241</v>
      </c>
      <c r="G18" s="17">
        <v>10.477822778755643</v>
      </c>
      <c r="H18" s="17">
        <v>2043.6945569468892</v>
      </c>
      <c r="I18" s="31">
        <v>23.694556946889108</v>
      </c>
      <c r="J18" s="23">
        <v>0.48077563759811842</v>
      </c>
      <c r="K18" s="24">
        <v>0.37263065032355097</v>
      </c>
      <c r="L18" s="24">
        <v>4.6093734448328733E-2</v>
      </c>
      <c r="M18" s="24">
        <v>8.138686891705825E-2</v>
      </c>
      <c r="N18" s="24">
        <v>0.83566665678530339</v>
      </c>
      <c r="O18" s="24">
        <v>0.11322764250843373</v>
      </c>
      <c r="P18" s="54">
        <v>0.16610175094162094</v>
      </c>
      <c r="Q18" s="55">
        <v>0.94003137101026246</v>
      </c>
      <c r="R18" s="56">
        <v>0.42590652765384918</v>
      </c>
      <c r="S18" s="36"/>
      <c r="T18" s="163"/>
      <c r="U18" s="24">
        <v>0.29382889305011795</v>
      </c>
      <c r="V18" s="24">
        <v>0.52962833021241151</v>
      </c>
      <c r="W18" s="34">
        <v>0.76152364092827429</v>
      </c>
      <c r="X18" s="24">
        <v>6.9195212927223443E-2</v>
      </c>
      <c r="Y18" s="24">
        <v>8.9023028232817131E-2</v>
      </c>
      <c r="Z18" s="24">
        <v>0.18764085943956843</v>
      </c>
      <c r="AA18" s="24">
        <v>1</v>
      </c>
      <c r="AB18" s="24">
        <v>0.70740717162077116</v>
      </c>
      <c r="AC18" s="25">
        <v>0.89260839833822558</v>
      </c>
    </row>
    <row r="19" spans="2:29" x14ac:dyDescent="0.2">
      <c r="B19" s="14" t="s">
        <v>38</v>
      </c>
      <c r="C19" s="11"/>
      <c r="D19" s="11"/>
      <c r="E19" s="38"/>
      <c r="F19" s="16">
        <v>46.063690430666441</v>
      </c>
      <c r="G19" s="17">
        <v>4.1544182463961024</v>
      </c>
      <c r="H19" s="17">
        <v>2027.8860456159903</v>
      </c>
      <c r="I19" s="31">
        <v>7.8860456159902554</v>
      </c>
      <c r="J19" s="23">
        <v>0.88614114562709922</v>
      </c>
      <c r="K19" s="24">
        <v>0.6868138182357324</v>
      </c>
      <c r="L19" s="24">
        <v>0.86419487909267645</v>
      </c>
      <c r="M19" s="24">
        <v>0.66215230565995886</v>
      </c>
      <c r="N19" s="24">
        <v>0.36651885994380923</v>
      </c>
      <c r="O19" s="24">
        <v>1</v>
      </c>
      <c r="P19" s="54">
        <v>0.21430296209226474</v>
      </c>
      <c r="Q19" s="55">
        <v>0.81968866994753797</v>
      </c>
      <c r="R19" s="56">
        <v>0.88083905091388015</v>
      </c>
      <c r="S19" s="36"/>
      <c r="T19" s="163"/>
      <c r="U19" s="24">
        <v>0.15827591239410044</v>
      </c>
      <c r="V19" s="24">
        <v>0.63129306570442467</v>
      </c>
      <c r="W19" s="34">
        <v>0.93030683560053229</v>
      </c>
      <c r="X19" s="24">
        <v>0.74452891201547522</v>
      </c>
      <c r="Y19" s="24">
        <v>0.7457555441008259</v>
      </c>
      <c r="Z19" s="24">
        <v>1</v>
      </c>
      <c r="AA19" s="24">
        <v>0.41484039565163222</v>
      </c>
      <c r="AB19" s="24">
        <v>0.12071491992621311</v>
      </c>
      <c r="AC19" s="25">
        <v>0.46290485263629427</v>
      </c>
    </row>
    <row r="20" spans="2:29" x14ac:dyDescent="0.2">
      <c r="B20" s="14" t="s">
        <v>39</v>
      </c>
      <c r="C20" s="11"/>
      <c r="D20" s="11"/>
      <c r="E20" s="38"/>
      <c r="F20" s="16">
        <v>70</v>
      </c>
      <c r="G20" s="17">
        <v>0.77609548764515879</v>
      </c>
      <c r="H20" s="17">
        <v>2020.5</v>
      </c>
      <c r="I20" s="31">
        <v>0.5</v>
      </c>
      <c r="J20" s="23">
        <v>0.74922917897471275</v>
      </c>
      <c r="K20" s="24">
        <v>0.58069863439315839</v>
      </c>
      <c r="L20" s="24">
        <v>0.59857472928080124</v>
      </c>
      <c r="M20" s="24">
        <v>0.66566774808104323</v>
      </c>
      <c r="N20" s="24">
        <v>0.80643971461972452</v>
      </c>
      <c r="O20" s="24">
        <v>0.52036545695828096</v>
      </c>
      <c r="P20" s="54">
        <v>0.38007844763609211</v>
      </c>
      <c r="Q20" s="55">
        <v>0.4540736155686701</v>
      </c>
      <c r="R20" s="56">
        <v>0.63969072860749687</v>
      </c>
      <c r="S20" s="36"/>
      <c r="T20" s="163"/>
      <c r="U20" s="24">
        <v>0.22663580830884511</v>
      </c>
      <c r="V20" s="24">
        <v>0.58002314376836617</v>
      </c>
      <c r="W20" s="34">
        <v>0.42229673425089143</v>
      </c>
      <c r="X20" s="24">
        <v>0.78787702051068131</v>
      </c>
      <c r="Y20" s="24">
        <v>9.0352983370774935E-4</v>
      </c>
      <c r="Z20" s="24">
        <v>0.12417483856722338</v>
      </c>
      <c r="AA20" s="24">
        <v>0.99968839149566591</v>
      </c>
      <c r="AB20" s="24">
        <v>0.86375679188306542</v>
      </c>
      <c r="AC20" s="25">
        <v>0.86146469983732854</v>
      </c>
    </row>
    <row r="21" spans="2:29" x14ac:dyDescent="0.2">
      <c r="B21" s="14" t="s">
        <v>40</v>
      </c>
      <c r="C21" s="11"/>
      <c r="D21" s="11"/>
      <c r="E21" s="38"/>
      <c r="F21" s="16">
        <v>13.909016721048477</v>
      </c>
      <c r="G21" s="17">
        <v>4.06868645210435</v>
      </c>
      <c r="H21" s="17">
        <v>2027.6717161302608</v>
      </c>
      <c r="I21" s="31">
        <v>7.671716130260875</v>
      </c>
      <c r="J21" s="23">
        <v>0.88146860340203104</v>
      </c>
      <c r="K21" s="24">
        <v>0.68319231100485478</v>
      </c>
      <c r="L21" s="24">
        <v>0.44397071747824679</v>
      </c>
      <c r="M21" s="24">
        <v>0.73840886052184151</v>
      </c>
      <c r="N21" s="24">
        <v>0.91683938319905611</v>
      </c>
      <c r="O21" s="24">
        <v>0.75816566247101536</v>
      </c>
      <c r="P21" s="54">
        <v>0.52606410642867174</v>
      </c>
      <c r="Q21" s="55">
        <v>0.97036692369927258</v>
      </c>
      <c r="R21" s="56">
        <v>0.42853052323587904</v>
      </c>
      <c r="S21" s="36"/>
      <c r="T21" s="163"/>
      <c r="U21" s="24">
        <v>0.15309802898814118</v>
      </c>
      <c r="V21" s="24">
        <v>0.63517647825889412</v>
      </c>
      <c r="W21" s="34">
        <v>0.97066293568621054</v>
      </c>
      <c r="X21" s="24">
        <v>0.34883392745131436</v>
      </c>
      <c r="Y21" s="24">
        <v>0.16539193113203951</v>
      </c>
      <c r="Z21" s="24">
        <v>0.96069987595540185</v>
      </c>
      <c r="AA21" s="24">
        <v>0.88969592967434574</v>
      </c>
      <c r="AB21" s="24">
        <v>0.71490655880405884</v>
      </c>
      <c r="AC21" s="25">
        <v>0.39604418910888745</v>
      </c>
    </row>
    <row r="22" spans="2:29" ht="17" thickBot="1" x14ac:dyDescent="0.25">
      <c r="B22" s="14" t="s">
        <v>41</v>
      </c>
      <c r="C22" s="11"/>
      <c r="D22" s="11"/>
      <c r="E22" s="38"/>
      <c r="F22" s="42">
        <v>24.085686393587579</v>
      </c>
      <c r="G22" s="26">
        <v>1.5220243750630451</v>
      </c>
      <c r="H22" s="26">
        <v>2021.3050609376576</v>
      </c>
      <c r="I22" s="32">
        <v>1.305060937657613</v>
      </c>
      <c r="J22" s="27">
        <v>0.86144678681480169</v>
      </c>
      <c r="K22" s="28">
        <v>0.66767417332876355</v>
      </c>
      <c r="L22" s="28">
        <v>0.49448330638498073</v>
      </c>
      <c r="M22" s="28">
        <v>0.46201153223115743</v>
      </c>
      <c r="N22" s="28">
        <v>1</v>
      </c>
      <c r="O22" s="28">
        <v>0.56639782689624973</v>
      </c>
      <c r="P22" s="57">
        <v>0.54750605070944913</v>
      </c>
      <c r="Q22" s="58">
        <v>0.86517723204414021</v>
      </c>
      <c r="R22" s="59">
        <v>0.73814326503536676</v>
      </c>
      <c r="S22" s="36"/>
      <c r="T22" s="164"/>
      <c r="U22" s="24">
        <v>0.25537746242367854</v>
      </c>
      <c r="V22" s="24">
        <v>0.55846690318224113</v>
      </c>
      <c r="W22" s="35">
        <v>5.6650770844047724E-2</v>
      </c>
      <c r="X22" s="28">
        <v>0.19161564651077179</v>
      </c>
      <c r="Y22" s="28">
        <v>0.70192803138370941</v>
      </c>
      <c r="Z22" s="28">
        <v>0.6749415492831301</v>
      </c>
      <c r="AA22" s="28">
        <v>0.37184424477434608</v>
      </c>
      <c r="AB22" s="28">
        <v>0.91228807947968282</v>
      </c>
      <c r="AC22" s="29">
        <v>1</v>
      </c>
    </row>
    <row r="24" spans="2:29" x14ac:dyDescent="0.2">
      <c r="H24" s="15" t="s">
        <v>42</v>
      </c>
      <c r="I24" s="60" t="s">
        <v>42</v>
      </c>
      <c r="J24" s="61" t="s">
        <v>42</v>
      </c>
      <c r="K24" s="62" t="s">
        <v>42</v>
      </c>
      <c r="L24" s="62" t="s">
        <v>42</v>
      </c>
      <c r="M24" s="62"/>
      <c r="N24" s="62"/>
      <c r="O24" s="62"/>
      <c r="P24" s="62"/>
      <c r="Q24" s="62"/>
      <c r="R24" s="62"/>
      <c r="S24" s="61"/>
      <c r="T24" s="61"/>
      <c r="U24" s="61" t="s">
        <v>101</v>
      </c>
      <c r="V24" s="62">
        <f>MAX(V8:V22)</f>
        <v>0.74747693574305163</v>
      </c>
      <c r="W24" s="61"/>
      <c r="X24" s="61"/>
      <c r="Y24" s="61"/>
      <c r="Z24" s="61"/>
      <c r="AA24" s="61"/>
      <c r="AB24" s="61"/>
      <c r="AC24" s="61"/>
    </row>
    <row r="25" spans="2:29" x14ac:dyDescent="0.2">
      <c r="B25" s="50" t="s">
        <v>118</v>
      </c>
      <c r="I25" s="61"/>
      <c r="J25" s="61"/>
      <c r="K25" s="61"/>
      <c r="L25" s="61"/>
      <c r="M25" s="61"/>
      <c r="N25" s="61"/>
      <c r="O25" s="61"/>
      <c r="P25" s="36"/>
      <c r="Q25" s="36"/>
      <c r="R25" s="36"/>
      <c r="S25" s="61"/>
      <c r="T25" s="61"/>
      <c r="U25" s="61"/>
      <c r="V25" s="62" t="s">
        <v>42</v>
      </c>
      <c r="W25" s="62"/>
      <c r="X25" s="62"/>
      <c r="Y25" s="62"/>
      <c r="Z25" s="62"/>
      <c r="AA25" s="62"/>
      <c r="AB25" s="62"/>
      <c r="AC25" s="62"/>
    </row>
    <row r="26" spans="2:29" x14ac:dyDescent="0.2">
      <c r="I26" s="61"/>
      <c r="J26" s="61"/>
      <c r="K26" s="61"/>
      <c r="L26" s="36"/>
      <c r="M26" s="36"/>
      <c r="N26" s="36"/>
      <c r="O26" s="36"/>
      <c r="P26" s="36"/>
      <c r="Q26" s="36"/>
      <c r="R26" s="36"/>
      <c r="S26" s="61"/>
      <c r="T26" s="61"/>
      <c r="U26" s="61" t="s">
        <v>100</v>
      </c>
      <c r="V26" s="62">
        <f>V8/0.75</f>
        <v>0.75101987064261777</v>
      </c>
      <c r="W26" s="61"/>
      <c r="X26" s="61"/>
      <c r="Y26" s="61"/>
      <c r="Z26" s="61"/>
      <c r="AA26" s="61"/>
      <c r="AB26" s="61"/>
      <c r="AC26" s="61"/>
    </row>
    <row r="27" spans="2:29" x14ac:dyDescent="0.2">
      <c r="B27" t="s">
        <v>99</v>
      </c>
      <c r="I27" s="61"/>
      <c r="J27" s="61"/>
      <c r="K27" s="61"/>
      <c r="L27" s="36"/>
      <c r="M27" s="36"/>
      <c r="N27" s="36"/>
      <c r="O27" s="36"/>
      <c r="P27" s="36"/>
      <c r="Q27" s="36"/>
      <c r="R27" s="36"/>
      <c r="S27" s="61"/>
      <c r="T27" s="61"/>
      <c r="U27" s="61"/>
      <c r="V27" s="62">
        <f t="shared" ref="V27:V40" si="0">V9/0.75</f>
        <v>0.74618960380429844</v>
      </c>
      <c r="W27" s="36"/>
      <c r="X27" s="36"/>
      <c r="Y27" s="36"/>
      <c r="Z27" s="36"/>
      <c r="AA27" s="36"/>
      <c r="AB27" s="36"/>
      <c r="AC27" s="36"/>
    </row>
    <row r="28" spans="2:29" x14ac:dyDescent="0.2">
      <c r="I28" s="61"/>
      <c r="J28" s="61"/>
      <c r="K28" s="61"/>
      <c r="L28" s="36"/>
      <c r="M28" s="36"/>
      <c r="N28" s="36"/>
      <c r="O28" s="36"/>
      <c r="P28" s="36"/>
      <c r="Q28" s="36"/>
      <c r="R28" s="36"/>
      <c r="S28" s="61"/>
      <c r="T28" s="61"/>
      <c r="U28" s="61"/>
      <c r="V28" s="62">
        <f t="shared" si="0"/>
        <v>0.87502571746589652</v>
      </c>
      <c r="W28" s="36"/>
      <c r="X28" s="36"/>
      <c r="Y28" s="36"/>
      <c r="Z28" s="36"/>
      <c r="AA28" s="36"/>
      <c r="AB28" s="36"/>
      <c r="AC28" s="36"/>
    </row>
    <row r="29" spans="2:29" x14ac:dyDescent="0.2">
      <c r="B29" t="s">
        <v>120</v>
      </c>
      <c r="I29" s="61"/>
      <c r="J29" s="61"/>
      <c r="K29" s="61"/>
      <c r="L29" s="62"/>
      <c r="M29" s="62"/>
      <c r="N29" s="62"/>
      <c r="O29" s="62"/>
      <c r="P29" s="36"/>
      <c r="Q29" s="36"/>
      <c r="R29" s="36"/>
      <c r="S29" s="61"/>
      <c r="T29" s="61"/>
      <c r="U29" s="61"/>
      <c r="V29" s="62">
        <f t="shared" si="0"/>
        <v>0.65013923739347634</v>
      </c>
      <c r="W29" s="36"/>
      <c r="X29" s="36"/>
      <c r="Y29" s="36"/>
      <c r="Z29" s="36"/>
      <c r="AA29" s="36"/>
      <c r="AB29" s="36"/>
      <c r="AC29" s="36"/>
    </row>
    <row r="30" spans="2:29" x14ac:dyDescent="0.2">
      <c r="B30" t="s">
        <v>121</v>
      </c>
      <c r="I30" s="61"/>
      <c r="J30" s="61"/>
      <c r="K30" s="61"/>
      <c r="L30" s="62"/>
      <c r="M30" s="62"/>
      <c r="N30" s="62"/>
      <c r="O30" s="62"/>
      <c r="P30" s="36"/>
      <c r="Q30" s="36"/>
      <c r="R30" s="36"/>
      <c r="S30" s="61"/>
      <c r="T30" s="61"/>
      <c r="U30" s="61"/>
      <c r="V30" s="62">
        <f t="shared" si="0"/>
        <v>0.51477463772531984</v>
      </c>
      <c r="W30" s="36"/>
      <c r="X30" s="36"/>
      <c r="Y30" s="36"/>
      <c r="Z30" s="36"/>
      <c r="AA30" s="36"/>
      <c r="AB30" s="36"/>
      <c r="AC30" s="36"/>
    </row>
    <row r="31" spans="2:29" x14ac:dyDescent="0.2">
      <c r="B31" t="s">
        <v>123</v>
      </c>
      <c r="I31" s="61"/>
      <c r="J31" s="61"/>
      <c r="K31" s="61"/>
      <c r="L31" s="62"/>
      <c r="M31" s="62"/>
      <c r="N31" s="62"/>
      <c r="O31" s="62"/>
      <c r="P31" s="36"/>
      <c r="Q31" s="36"/>
      <c r="R31" s="36"/>
      <c r="S31" s="61"/>
      <c r="T31" s="61"/>
      <c r="U31" s="61"/>
      <c r="V31" s="62">
        <f t="shared" si="0"/>
        <v>0.70918685735052156</v>
      </c>
      <c r="W31" s="36"/>
      <c r="X31" s="36"/>
      <c r="Y31" s="36"/>
      <c r="Z31" s="36"/>
      <c r="AA31" s="36"/>
      <c r="AB31" s="36"/>
      <c r="AC31" s="36"/>
    </row>
    <row r="32" spans="2:29" x14ac:dyDescent="0.2">
      <c r="B32" t="s">
        <v>124</v>
      </c>
      <c r="V32" s="62">
        <f t="shared" si="0"/>
        <v>0.68143249327562794</v>
      </c>
    </row>
    <row r="33" spans="22:22" x14ac:dyDescent="0.2">
      <c r="V33" s="62">
        <f t="shared" si="0"/>
        <v>0.99663591432406884</v>
      </c>
    </row>
    <row r="34" spans="22:22" x14ac:dyDescent="0.2">
      <c r="V34" s="62">
        <f t="shared" si="0"/>
        <v>0.27803096195180671</v>
      </c>
    </row>
    <row r="35" spans="22:22" x14ac:dyDescent="0.2">
      <c r="V35" s="62">
        <f t="shared" si="0"/>
        <v>0.63680741929827833</v>
      </c>
    </row>
    <row r="36" spans="22:22" x14ac:dyDescent="0.2">
      <c r="V36" s="62">
        <f t="shared" si="0"/>
        <v>0.70617110694988205</v>
      </c>
    </row>
    <row r="37" spans="22:22" x14ac:dyDescent="0.2">
      <c r="V37" s="62">
        <f t="shared" si="0"/>
        <v>0.84172408760589956</v>
      </c>
    </row>
    <row r="38" spans="22:22" x14ac:dyDescent="0.2">
      <c r="V38" s="62">
        <f t="shared" si="0"/>
        <v>0.77336419169115489</v>
      </c>
    </row>
    <row r="39" spans="22:22" x14ac:dyDescent="0.2">
      <c r="V39" s="62">
        <f t="shared" si="0"/>
        <v>0.84690197101185882</v>
      </c>
    </row>
    <row r="40" spans="22:22" x14ac:dyDescent="0.2">
      <c r="V40" s="62">
        <f t="shared" si="0"/>
        <v>0.74462253757632146</v>
      </c>
    </row>
    <row r="41" spans="22:22" x14ac:dyDescent="0.2">
      <c r="V41" s="62"/>
    </row>
    <row r="42" spans="22:22" x14ac:dyDescent="0.2">
      <c r="V42" s="62"/>
    </row>
    <row r="43" spans="22:22" x14ac:dyDescent="0.2">
      <c r="V43" s="62"/>
    </row>
    <row r="44" spans="22:22" x14ac:dyDescent="0.2">
      <c r="V44" s="62"/>
    </row>
    <row r="45" spans="22:22" x14ac:dyDescent="0.2">
      <c r="V45" s="62"/>
    </row>
  </sheetData>
  <mergeCells count="12">
    <mergeCell ref="G4:G7"/>
    <mergeCell ref="B4:B7"/>
    <mergeCell ref="C4:C7"/>
    <mergeCell ref="D4:D7"/>
    <mergeCell ref="E4:E7"/>
    <mergeCell ref="F4:F7"/>
    <mergeCell ref="J4:AC4"/>
    <mergeCell ref="H5:H7"/>
    <mergeCell ref="I5:I7"/>
    <mergeCell ref="J5:R6"/>
    <mergeCell ref="T5:T22"/>
    <mergeCell ref="U5:AC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E84D5-04B5-0C4C-8EF5-3E96EF2F434D}">
  <dimension ref="B2:AC66"/>
  <sheetViews>
    <sheetView topLeftCell="A52" workbookViewId="0">
      <selection activeCell="U8" sqref="U8:V22"/>
    </sheetView>
  </sheetViews>
  <sheetFormatPr baseColWidth="10" defaultRowHeight="16" x14ac:dyDescent="0.2"/>
  <cols>
    <col min="2" max="2" width="21.5" customWidth="1"/>
    <col min="3" max="3" width="9.1640625" customWidth="1"/>
    <col min="4" max="4" width="7.5" customWidth="1"/>
    <col min="5" max="5" width="7.6640625" customWidth="1"/>
    <col min="6" max="6" width="9.5" customWidth="1"/>
    <col min="7" max="8" width="11.6640625" style="15" customWidth="1"/>
    <col min="9" max="9" width="10.5" customWidth="1"/>
    <col min="10" max="10" width="8.33203125" bestFit="1" customWidth="1"/>
    <col min="11" max="11" width="8.5" customWidth="1"/>
    <col min="12" max="12" width="4.83203125" customWidth="1"/>
    <col min="13" max="13" width="6.83203125" customWidth="1"/>
    <col min="14" max="16" width="12.1640625" bestFit="1" customWidth="1"/>
    <col min="17" max="17" width="4.83203125" customWidth="1"/>
    <col min="18" max="18" width="12.1640625" bestFit="1" customWidth="1"/>
    <col min="19" max="19" width="4.83203125" customWidth="1"/>
    <col min="20" max="20" width="1.1640625" customWidth="1"/>
    <col min="21" max="22" width="6.6640625" bestFit="1" customWidth="1"/>
    <col min="23" max="28" width="12.1640625" bestFit="1" customWidth="1"/>
    <col min="29" max="29" width="11.1640625" bestFit="1" customWidth="1"/>
  </cols>
  <sheetData>
    <row r="2" spans="2:29" ht="26" x14ac:dyDescent="0.3">
      <c r="B2" s="141" t="s">
        <v>125</v>
      </c>
      <c r="C2" s="142"/>
      <c r="D2" s="142"/>
      <c r="E2" s="142"/>
      <c r="F2" s="142"/>
      <c r="G2" s="142"/>
      <c r="H2" s="142"/>
      <c r="I2" s="142"/>
      <c r="J2" s="142"/>
      <c r="K2" s="142"/>
      <c r="L2" s="142"/>
      <c r="M2" s="142"/>
      <c r="N2" s="142"/>
      <c r="O2" s="142"/>
      <c r="P2" s="142"/>
      <c r="Q2" s="142"/>
      <c r="R2" s="142"/>
      <c r="U2" s="15" t="s">
        <v>42</v>
      </c>
      <c r="V2" s="15" t="s">
        <v>42</v>
      </c>
    </row>
    <row r="3" spans="2:29" ht="17" thickBot="1" x14ac:dyDescent="0.25"/>
    <row r="4" spans="2:29" x14ac:dyDescent="0.2">
      <c r="B4" s="143" t="s">
        <v>0</v>
      </c>
      <c r="C4" s="143" t="s">
        <v>1</v>
      </c>
      <c r="D4" s="145" t="s">
        <v>2</v>
      </c>
      <c r="E4" s="172" t="s">
        <v>3</v>
      </c>
      <c r="F4" s="147" t="s">
        <v>4</v>
      </c>
      <c r="G4" s="152" t="s">
        <v>5</v>
      </c>
      <c r="H4" s="18"/>
      <c r="I4" s="19"/>
      <c r="J4" s="156" t="s">
        <v>6</v>
      </c>
      <c r="K4" s="156"/>
      <c r="L4" s="156"/>
      <c r="M4" s="156"/>
      <c r="N4" s="156"/>
      <c r="O4" s="156"/>
      <c r="P4" s="156"/>
      <c r="Q4" s="156"/>
      <c r="R4" s="156"/>
      <c r="S4" s="156"/>
      <c r="T4" s="156"/>
      <c r="U4" s="156"/>
      <c r="V4" s="156"/>
      <c r="W4" s="156"/>
      <c r="X4" s="156"/>
      <c r="Y4" s="156"/>
      <c r="Z4" s="156"/>
      <c r="AA4" s="156"/>
      <c r="AB4" s="156"/>
      <c r="AC4" s="157"/>
    </row>
    <row r="5" spans="2:29" x14ac:dyDescent="0.2">
      <c r="B5" s="170"/>
      <c r="C5" s="170"/>
      <c r="D5" s="171"/>
      <c r="E5" s="173"/>
      <c r="F5" s="153"/>
      <c r="G5" s="153"/>
      <c r="H5" s="158" t="s">
        <v>51</v>
      </c>
      <c r="I5" s="158" t="s">
        <v>129</v>
      </c>
      <c r="J5" s="159" t="s">
        <v>8</v>
      </c>
      <c r="K5" s="160"/>
      <c r="L5" s="160"/>
      <c r="M5" s="160"/>
      <c r="N5" s="160"/>
      <c r="O5" s="160"/>
      <c r="P5" s="160"/>
      <c r="Q5" s="160"/>
      <c r="R5" s="161"/>
      <c r="S5" s="37"/>
      <c r="T5" s="162"/>
      <c r="U5" s="158" t="s">
        <v>46</v>
      </c>
      <c r="V5" s="165"/>
      <c r="W5" s="165"/>
      <c r="X5" s="165"/>
      <c r="Y5" s="165"/>
      <c r="Z5" s="165"/>
      <c r="AA5" s="165"/>
      <c r="AB5" s="165"/>
      <c r="AC5" s="166"/>
    </row>
    <row r="6" spans="2:29" ht="17" thickBot="1" x14ac:dyDescent="0.25">
      <c r="B6" s="170"/>
      <c r="C6" s="170"/>
      <c r="D6" s="171"/>
      <c r="E6" s="173"/>
      <c r="F6" s="153"/>
      <c r="G6" s="154"/>
      <c r="H6" s="158"/>
      <c r="I6" s="158"/>
      <c r="J6" s="159"/>
      <c r="K6" s="160"/>
      <c r="L6" s="160"/>
      <c r="M6" s="160"/>
      <c r="N6" s="160"/>
      <c r="O6" s="160"/>
      <c r="P6" s="160"/>
      <c r="Q6" s="160"/>
      <c r="R6" s="161"/>
      <c r="S6" s="37"/>
      <c r="T6" s="162"/>
      <c r="U6" s="167"/>
      <c r="V6" s="168"/>
      <c r="W6" s="168"/>
      <c r="X6" s="168"/>
      <c r="Y6" s="168"/>
      <c r="Z6" s="168"/>
      <c r="AA6" s="168"/>
      <c r="AB6" s="168"/>
      <c r="AC6" s="169"/>
    </row>
    <row r="7" spans="2:29" ht="17" thickBot="1" x14ac:dyDescent="0.25">
      <c r="B7" s="144"/>
      <c r="C7" s="144"/>
      <c r="D7" s="146"/>
      <c r="E7" s="174"/>
      <c r="F7" s="148"/>
      <c r="G7" s="155"/>
      <c r="H7" s="148"/>
      <c r="I7" s="148"/>
      <c r="J7" s="43" t="s">
        <v>57</v>
      </c>
      <c r="K7" s="44" t="s">
        <v>56</v>
      </c>
      <c r="L7" s="45" t="s">
        <v>11</v>
      </c>
      <c r="M7" s="46" t="s">
        <v>12</v>
      </c>
      <c r="N7" s="46" t="s">
        <v>13</v>
      </c>
      <c r="O7" s="46" t="s">
        <v>14</v>
      </c>
      <c r="P7" s="47" t="s">
        <v>43</v>
      </c>
      <c r="Q7" s="47" t="s">
        <v>66</v>
      </c>
      <c r="R7" s="47" t="s">
        <v>44</v>
      </c>
      <c r="S7" s="39"/>
      <c r="T7" s="163"/>
      <c r="U7" s="48" t="s">
        <v>75</v>
      </c>
      <c r="V7" s="44" t="s">
        <v>76</v>
      </c>
      <c r="W7" s="9" t="s">
        <v>18</v>
      </c>
      <c r="X7" s="7" t="s">
        <v>19</v>
      </c>
      <c r="Y7" s="7" t="s">
        <v>20</v>
      </c>
      <c r="Z7" s="7" t="s">
        <v>21</v>
      </c>
      <c r="AA7" s="7" t="s">
        <v>11</v>
      </c>
      <c r="AB7" s="7" t="s">
        <v>22</v>
      </c>
      <c r="AC7" s="7" t="s">
        <v>23</v>
      </c>
    </row>
    <row r="8" spans="2:29" x14ac:dyDescent="0.2">
      <c r="B8" s="10" t="s">
        <v>24</v>
      </c>
      <c r="C8" s="11"/>
      <c r="D8" s="11"/>
      <c r="E8" s="38"/>
      <c r="F8" s="41">
        <v>61.317535219354014</v>
      </c>
      <c r="G8" s="41">
        <v>18.416701743595834</v>
      </c>
      <c r="H8" s="41">
        <v>2063.5417543589897</v>
      </c>
      <c r="I8" s="30">
        <v>43.541754358989579</v>
      </c>
      <c r="J8" s="20">
        <v>0.892263968190112</v>
      </c>
      <c r="K8" s="21">
        <v>0.69155938181060372</v>
      </c>
      <c r="L8" s="21">
        <v>0.3774313314476459</v>
      </c>
      <c r="M8" s="21">
        <v>0.60085288923463454</v>
      </c>
      <c r="N8" s="21">
        <v>0.7340760253333537</v>
      </c>
      <c r="O8" s="21">
        <v>0.49559446083849662</v>
      </c>
      <c r="P8" s="51">
        <v>0.82433492847476719</v>
      </c>
      <c r="Q8" s="52">
        <v>0.94991950011314397</v>
      </c>
      <c r="R8" s="53">
        <v>0.85870653723218471</v>
      </c>
      <c r="S8" s="36"/>
      <c r="T8" s="163"/>
      <c r="U8" s="24">
        <v>0.24898012935738223</v>
      </c>
      <c r="V8" s="24">
        <v>0.5632649029819633</v>
      </c>
      <c r="W8" s="33">
        <v>0.40015292977640515</v>
      </c>
      <c r="X8" s="21">
        <v>0.15070893886266129</v>
      </c>
      <c r="Y8" s="21">
        <v>0.86871638361120818</v>
      </c>
      <c r="Z8" s="21">
        <v>0.84144708906481047</v>
      </c>
      <c r="AA8" s="21">
        <v>0.64241718300711304</v>
      </c>
      <c r="AB8" s="21">
        <v>0.2740667604587787</v>
      </c>
      <c r="AC8" s="22">
        <v>0.76534503609276605</v>
      </c>
    </row>
    <row r="9" spans="2:29" x14ac:dyDescent="0.2">
      <c r="B9" s="14" t="s">
        <v>26</v>
      </c>
      <c r="C9" s="11"/>
      <c r="D9" s="11"/>
      <c r="E9" s="38"/>
      <c r="F9" s="16">
        <v>57.76630984111231</v>
      </c>
      <c r="G9" s="17">
        <v>20</v>
      </c>
      <c r="H9" s="17">
        <v>2070</v>
      </c>
      <c r="I9" s="31">
        <v>50</v>
      </c>
      <c r="J9" s="23">
        <v>0.56038668227835031</v>
      </c>
      <c r="K9" s="24">
        <v>0.43433409998322275</v>
      </c>
      <c r="L9" s="24">
        <v>0.79030471264554558</v>
      </c>
      <c r="M9" s="24">
        <v>0.70424996266862205</v>
      </c>
      <c r="N9" s="24">
        <v>0.57001806468243876</v>
      </c>
      <c r="O9" s="24">
        <v>0.65202261749077539</v>
      </c>
      <c r="P9" s="54">
        <v>0.13658473909514024</v>
      </c>
      <c r="Q9" s="55">
        <v>0.1871586033000372</v>
      </c>
      <c r="R9" s="56">
        <v>0</v>
      </c>
      <c r="S9" s="36"/>
      <c r="T9" s="163"/>
      <c r="U9" s="24">
        <v>0.25381039619570156</v>
      </c>
      <c r="V9" s="24">
        <v>0.55964220285322386</v>
      </c>
      <c r="W9" s="34">
        <v>0.97294422177421458</v>
      </c>
      <c r="X9" s="24">
        <v>0.49785150373258863</v>
      </c>
      <c r="Y9" s="24">
        <v>0.22923329853048593</v>
      </c>
      <c r="Z9" s="24">
        <v>0.75466033579699954</v>
      </c>
      <c r="AA9" s="24">
        <v>0.88456398514100976</v>
      </c>
      <c r="AB9" s="24">
        <v>0.10889248998789139</v>
      </c>
      <c r="AC9" s="25">
        <v>0.46934958500937707</v>
      </c>
    </row>
    <row r="10" spans="2:29" x14ac:dyDescent="0.2">
      <c r="B10" s="14" t="s">
        <v>27</v>
      </c>
      <c r="C10" s="11"/>
      <c r="D10" s="11"/>
      <c r="E10" s="38"/>
      <c r="F10" s="16">
        <v>54.618317542789278</v>
      </c>
      <c r="G10" s="17">
        <v>16.419212219272872</v>
      </c>
      <c r="H10" s="17">
        <v>2058.5480305481824</v>
      </c>
      <c r="I10" s="31">
        <v>38.548030548182176</v>
      </c>
      <c r="J10" s="23">
        <v>1</v>
      </c>
      <c r="K10" s="24">
        <v>0.77506142404626976</v>
      </c>
      <c r="L10" s="24">
        <v>1</v>
      </c>
      <c r="M10" s="24">
        <v>0.99602437471412764</v>
      </c>
      <c r="N10" s="24">
        <v>0.65483542218133561</v>
      </c>
      <c r="O10" s="24">
        <v>0.44775882882569001</v>
      </c>
      <c r="P10" s="54">
        <v>0.90553109950784261</v>
      </c>
      <c r="Q10" s="55">
        <v>0.68362591186812294</v>
      </c>
      <c r="R10" s="56">
        <v>0.73765433122676993</v>
      </c>
      <c r="S10" s="36"/>
      <c r="T10" s="163"/>
      <c r="U10" s="24">
        <v>0.12497428253410348</v>
      </c>
      <c r="V10" s="24">
        <v>0.65626928809942242</v>
      </c>
      <c r="W10" s="34">
        <v>0.72905740270872477</v>
      </c>
      <c r="X10" s="24">
        <v>0.38347072017438683</v>
      </c>
      <c r="Y10" s="24">
        <v>1</v>
      </c>
      <c r="Z10" s="24">
        <v>0.53606379798465853</v>
      </c>
      <c r="AA10" s="24">
        <v>0.3501860319381272</v>
      </c>
      <c r="AB10" s="24">
        <v>1</v>
      </c>
      <c r="AC10" s="25">
        <v>0.5951070638900593</v>
      </c>
    </row>
    <row r="11" spans="2:29" x14ac:dyDescent="0.2">
      <c r="B11" s="14" t="s">
        <v>29</v>
      </c>
      <c r="C11" s="11"/>
      <c r="D11" s="11"/>
      <c r="E11" s="38"/>
      <c r="F11" s="16">
        <v>27.767639404769806</v>
      </c>
      <c r="G11" s="17">
        <v>15.861785628327297</v>
      </c>
      <c r="H11" s="17">
        <v>2057.1544640708184</v>
      </c>
      <c r="I11" s="31">
        <v>37.154464070818236</v>
      </c>
      <c r="J11" s="23">
        <v>0.90773531038819666</v>
      </c>
      <c r="K11" s="24">
        <v>0.70355062232655841</v>
      </c>
      <c r="L11" s="24">
        <v>0.14321290505445225</v>
      </c>
      <c r="M11" s="24">
        <v>0.98781223242300698</v>
      </c>
      <c r="N11" s="24">
        <v>0.47183357036384754</v>
      </c>
      <c r="O11" s="24">
        <v>0.97603046256346537</v>
      </c>
      <c r="P11" s="54">
        <v>0.98027219057119286</v>
      </c>
      <c r="Q11" s="55">
        <v>0.75560724479315355</v>
      </c>
      <c r="R11" s="56">
        <v>0.61008575051679026</v>
      </c>
      <c r="S11" s="36"/>
      <c r="T11" s="163"/>
      <c r="U11" s="24">
        <v>0.34986076260652366</v>
      </c>
      <c r="V11" s="24">
        <v>0.48760442804510723</v>
      </c>
      <c r="W11" s="34">
        <v>0.32089061570129274</v>
      </c>
      <c r="X11" s="24">
        <v>1</v>
      </c>
      <c r="Y11" s="24">
        <v>0.31753044471989222</v>
      </c>
      <c r="Z11" s="24">
        <v>0.78582757586184582</v>
      </c>
      <c r="AA11" s="24">
        <v>0.28677694940525933</v>
      </c>
      <c r="AB11" s="24">
        <v>0.55742840118754144</v>
      </c>
      <c r="AC11" s="25">
        <v>0.14477700943991884</v>
      </c>
    </row>
    <row r="12" spans="2:29" x14ac:dyDescent="0.2">
      <c r="B12" s="14" t="s">
        <v>30</v>
      </c>
      <c r="C12" s="11"/>
      <c r="D12" s="11"/>
      <c r="E12" s="38"/>
      <c r="F12" s="16">
        <v>23.183854165659458</v>
      </c>
      <c r="G12" s="17">
        <v>16.654255756781986</v>
      </c>
      <c r="H12" s="17">
        <v>2059.135639391955</v>
      </c>
      <c r="I12" s="31">
        <v>39.13563939195496</v>
      </c>
      <c r="J12" s="23">
        <v>0.54132404286414415</v>
      </c>
      <c r="K12" s="24">
        <v>0.4195593835327675</v>
      </c>
      <c r="L12" s="24">
        <v>0.32158496127808439</v>
      </c>
      <c r="M12" s="24">
        <v>0.47975255352630519</v>
      </c>
      <c r="N12" s="24">
        <v>0.61273206192891805</v>
      </c>
      <c r="O12" s="24">
        <v>0.41431629840922901</v>
      </c>
      <c r="P12" s="54">
        <v>0.10232768279794435</v>
      </c>
      <c r="Q12" s="55">
        <v>0.14648380151254103</v>
      </c>
      <c r="R12" s="56">
        <v>0.8597183252763505</v>
      </c>
      <c r="S12" s="36"/>
      <c r="T12" s="163"/>
      <c r="U12" s="24">
        <v>0.48522536227468016</v>
      </c>
      <c r="V12" s="24">
        <v>0.38608097829398985</v>
      </c>
      <c r="W12" s="34">
        <v>1</v>
      </c>
      <c r="X12" s="24">
        <v>7.0796841751213965E-2</v>
      </c>
      <c r="Y12" s="24">
        <v>6.3838149892116603E-3</v>
      </c>
      <c r="Z12" s="24">
        <v>0.96118781890640537</v>
      </c>
      <c r="AA12" s="24">
        <v>0.2003162756472211</v>
      </c>
      <c r="AB12" s="24">
        <v>0.13059837207541786</v>
      </c>
      <c r="AC12" s="25">
        <v>0.33328372468845896</v>
      </c>
    </row>
    <row r="13" spans="2:29" x14ac:dyDescent="0.2">
      <c r="B13" s="14" t="s">
        <v>31</v>
      </c>
      <c r="C13" s="11"/>
      <c r="D13" s="11"/>
      <c r="E13" s="38"/>
      <c r="F13" s="16">
        <v>57.526061721476864</v>
      </c>
      <c r="G13" s="17">
        <v>10.776323911790197</v>
      </c>
      <c r="H13" s="17">
        <v>2044.4408097794756</v>
      </c>
      <c r="I13" s="31">
        <v>24.440809779475494</v>
      </c>
      <c r="J13" s="23">
        <v>0.54315394672458572</v>
      </c>
      <c r="K13" s="24">
        <v>0.42097767142470915</v>
      </c>
      <c r="L13" s="24">
        <v>0.51187155984454924</v>
      </c>
      <c r="M13" s="24">
        <v>0.39671955936642989</v>
      </c>
      <c r="N13" s="24">
        <v>0.98194385374297688</v>
      </c>
      <c r="O13" s="24">
        <v>4.7395596746039034E-2</v>
      </c>
      <c r="P13" s="54">
        <v>4.1574385558242111E-2</v>
      </c>
      <c r="Q13" s="55">
        <v>0.96562608850084941</v>
      </c>
      <c r="R13" s="56">
        <v>1.7126562138770618E-3</v>
      </c>
      <c r="S13" s="36"/>
      <c r="T13" s="163"/>
      <c r="U13" s="24">
        <v>0.29081314264947844</v>
      </c>
      <c r="V13" s="24">
        <v>0.53189014301289117</v>
      </c>
      <c r="W13" s="34">
        <v>0.97664529120931143</v>
      </c>
      <c r="X13" s="24">
        <v>2.3941857082412581E-2</v>
      </c>
      <c r="Y13" s="24">
        <v>0.45950647671596001</v>
      </c>
      <c r="Z13" s="24">
        <v>0.90980073567473396</v>
      </c>
      <c r="AA13" s="24">
        <v>0.22583362171925925</v>
      </c>
      <c r="AB13" s="24">
        <v>0.8302712450248092</v>
      </c>
      <c r="AC13" s="25">
        <v>0.29723177366375197</v>
      </c>
    </row>
    <row r="14" spans="2:29" x14ac:dyDescent="0.2">
      <c r="B14" s="14" t="s">
        <v>32</v>
      </c>
      <c r="C14" s="11"/>
      <c r="D14" s="11"/>
      <c r="E14" s="38"/>
      <c r="F14" s="16">
        <v>24.846697281224856</v>
      </c>
      <c r="G14" s="17">
        <v>5.7451507840131786</v>
      </c>
      <c r="H14" s="17">
        <v>2031.862876960033</v>
      </c>
      <c r="I14" s="31">
        <v>11.862876960032947</v>
      </c>
      <c r="J14" s="23">
        <v>0.73561127491098255</v>
      </c>
      <c r="K14" s="24">
        <v>0.57014392227699817</v>
      </c>
      <c r="L14" s="24">
        <v>0.72036906942157142</v>
      </c>
      <c r="M14" s="24">
        <v>1</v>
      </c>
      <c r="N14" s="24">
        <v>0.80367142410961612</v>
      </c>
      <c r="O14" s="24">
        <v>0.11681395864854827</v>
      </c>
      <c r="P14" s="54">
        <v>0.82703228535581585</v>
      </c>
      <c r="Q14" s="55">
        <v>0.5157263333118256</v>
      </c>
      <c r="R14" s="56">
        <v>7.3943850916097231E-3</v>
      </c>
      <c r="S14" s="36"/>
      <c r="T14" s="163"/>
      <c r="U14" s="24">
        <v>0.31856750672437206</v>
      </c>
      <c r="V14" s="24">
        <v>0.51107436995672095</v>
      </c>
      <c r="W14" s="34">
        <v>0.99709312289911622</v>
      </c>
      <c r="X14" s="24">
        <v>0.26300912180251801</v>
      </c>
      <c r="Y14" s="24">
        <v>0.68465561836212929</v>
      </c>
      <c r="Z14" s="24">
        <v>8.9083723472870455E-2</v>
      </c>
      <c r="AA14" s="24">
        <v>0.63068238097607598</v>
      </c>
      <c r="AB14" s="24">
        <v>0.86040417647921608</v>
      </c>
      <c r="AC14" s="25">
        <v>5.2592445705120471E-2</v>
      </c>
    </row>
    <row r="15" spans="2:29" x14ac:dyDescent="0.2">
      <c r="B15" s="14" t="s">
        <v>33</v>
      </c>
      <c r="C15" s="11"/>
      <c r="D15" s="11"/>
      <c r="E15" s="38"/>
      <c r="F15" s="16">
        <v>54.555500127953174</v>
      </c>
      <c r="G15" s="17">
        <v>5.0650430959533459</v>
      </c>
      <c r="H15" s="17">
        <v>2030.1626077398835</v>
      </c>
      <c r="I15" s="31">
        <v>10.162607739883365</v>
      </c>
      <c r="J15" s="23">
        <v>0.54884700597568503</v>
      </c>
      <c r="K15" s="24">
        <v>0.42539014203504594</v>
      </c>
      <c r="L15" s="24">
        <v>0.87175765351376433</v>
      </c>
      <c r="M15" s="24">
        <v>0.34039555397555632</v>
      </c>
      <c r="N15" s="24">
        <v>0.28216930311941663</v>
      </c>
      <c r="O15" s="24">
        <v>0.5535954476516658</v>
      </c>
      <c r="P15" s="54">
        <v>0.50878112593917879</v>
      </c>
      <c r="Q15" s="55">
        <v>0</v>
      </c>
      <c r="R15" s="56">
        <v>0.42103191004573992</v>
      </c>
      <c r="S15" s="36"/>
      <c r="T15" s="163"/>
      <c r="U15" s="24">
        <v>3.364085675931161E-3</v>
      </c>
      <c r="V15" s="24">
        <v>0.74747693574305163</v>
      </c>
      <c r="W15" s="34">
        <v>0.42961607572667221</v>
      </c>
      <c r="X15" s="24">
        <v>0.99400574438710632</v>
      </c>
      <c r="Y15" s="24">
        <v>0.99159424226166559</v>
      </c>
      <c r="Z15" s="24">
        <v>0.3410868302079571</v>
      </c>
      <c r="AA15" s="24">
        <v>0.74739580956065621</v>
      </c>
      <c r="AB15" s="24">
        <v>0.96831581293893343</v>
      </c>
      <c r="AC15" s="25">
        <v>0.76032403511837054</v>
      </c>
    </row>
    <row r="16" spans="2:29" x14ac:dyDescent="0.2">
      <c r="B16" s="14" t="s">
        <v>34</v>
      </c>
      <c r="C16" s="11"/>
      <c r="D16" s="11"/>
      <c r="E16" s="38"/>
      <c r="F16" s="16">
        <v>9.2164071036740189</v>
      </c>
      <c r="G16" s="17">
        <v>19.949282026398368</v>
      </c>
      <c r="H16" s="17">
        <v>2067.373205065996</v>
      </c>
      <c r="I16" s="31">
        <v>47.373205065995919</v>
      </c>
      <c r="J16" s="23">
        <v>0.63569046560180575</v>
      </c>
      <c r="K16" s="24">
        <v>0.49269915752197185</v>
      </c>
      <c r="L16" s="24">
        <v>0.79767154516482786</v>
      </c>
      <c r="M16" s="24">
        <v>0.45239388071524983</v>
      </c>
      <c r="N16" s="24">
        <v>5.4331489169499585E-2</v>
      </c>
      <c r="O16" s="24">
        <v>0.69889355655346053</v>
      </c>
      <c r="P16" s="54">
        <v>0</v>
      </c>
      <c r="Q16" s="55">
        <v>0.50653124009449024</v>
      </c>
      <c r="R16" s="56">
        <v>0.93907239095627482</v>
      </c>
      <c r="S16" s="36"/>
      <c r="T16" s="163"/>
      <c r="U16" s="24">
        <v>0.72196903804819335</v>
      </c>
      <c r="V16" s="24">
        <v>0.20852322146385502</v>
      </c>
      <c r="W16" s="34">
        <v>0.67602698626223567</v>
      </c>
      <c r="X16" s="24">
        <v>0.3165413063839454</v>
      </c>
      <c r="Y16" s="24">
        <v>8.8712470933963949E-2</v>
      </c>
      <c r="Z16" s="24">
        <v>0.10062021435850027</v>
      </c>
      <c r="AA16" s="24">
        <v>4.0917351098440392E-2</v>
      </c>
      <c r="AB16" s="24">
        <v>4.030619833002657E-2</v>
      </c>
      <c r="AC16" s="25">
        <v>0.19653802287987304</v>
      </c>
    </row>
    <row r="17" spans="2:29" x14ac:dyDescent="0.2">
      <c r="B17" s="14" t="s">
        <v>36</v>
      </c>
      <c r="C17" s="11"/>
      <c r="D17" s="11"/>
      <c r="E17" s="38"/>
      <c r="F17" s="16">
        <v>60.542760980924527</v>
      </c>
      <c r="G17" s="17">
        <v>17.896657693205555</v>
      </c>
      <c r="H17" s="17">
        <v>2062.2416442330141</v>
      </c>
      <c r="I17" s="31">
        <v>42.241644233013886</v>
      </c>
      <c r="J17" s="23">
        <v>0.4609524531914167</v>
      </c>
      <c r="K17" s="24">
        <v>0.35726646478816093</v>
      </c>
      <c r="L17" s="24">
        <v>0.28396041579173498</v>
      </c>
      <c r="M17" s="24">
        <v>0.47523944840321058</v>
      </c>
      <c r="N17" s="24">
        <v>0.8037469826469188</v>
      </c>
      <c r="O17" s="24">
        <v>6.1554191602847114E-2</v>
      </c>
      <c r="P17" s="54">
        <v>0.21217380173994294</v>
      </c>
      <c r="Q17" s="55">
        <v>0.5475874549826476</v>
      </c>
      <c r="R17" s="56">
        <v>0.11660295834982459</v>
      </c>
      <c r="S17" s="36"/>
      <c r="T17" s="163"/>
      <c r="U17" s="24">
        <v>0.36319258070172167</v>
      </c>
      <c r="V17" s="24">
        <v>0.47760556447370878</v>
      </c>
      <c r="W17" s="34">
        <v>5.481430276613309E-2</v>
      </c>
      <c r="X17" s="24">
        <v>0.91014236756306077</v>
      </c>
      <c r="Y17" s="24">
        <v>0.48181440579485424</v>
      </c>
      <c r="Z17" s="24">
        <v>0.15033949571836111</v>
      </c>
      <c r="AA17" s="24">
        <v>0.61533047236886762</v>
      </c>
      <c r="AB17" s="24">
        <v>0.69201961759576569</v>
      </c>
      <c r="AC17" s="25">
        <v>0.43877828950891901</v>
      </c>
    </row>
    <row r="18" spans="2:29" x14ac:dyDescent="0.2">
      <c r="B18" s="14" t="s">
        <v>37</v>
      </c>
      <c r="C18" s="11"/>
      <c r="D18" s="11"/>
      <c r="E18" s="38"/>
      <c r="F18" s="16">
        <v>24.686333357469241</v>
      </c>
      <c r="G18" s="17">
        <v>10.477822778755643</v>
      </c>
      <c r="H18" s="17">
        <v>2043.6945569468892</v>
      </c>
      <c r="I18" s="31">
        <v>23.694556946889108</v>
      </c>
      <c r="J18" s="23">
        <v>0.48077563759811842</v>
      </c>
      <c r="K18" s="24">
        <v>0.37263065032355097</v>
      </c>
      <c r="L18" s="24">
        <v>4.6093734448328733E-2</v>
      </c>
      <c r="M18" s="24">
        <v>8.138686891705825E-2</v>
      </c>
      <c r="N18" s="24">
        <v>0.83566665678530339</v>
      </c>
      <c r="O18" s="24">
        <v>0.11322764250843373</v>
      </c>
      <c r="P18" s="54">
        <v>0.16610175094162094</v>
      </c>
      <c r="Q18" s="55">
        <v>0.94003137101026246</v>
      </c>
      <c r="R18" s="56">
        <v>0.42590652765384918</v>
      </c>
      <c r="S18" s="36"/>
      <c r="T18" s="163"/>
      <c r="U18" s="24">
        <v>0.29382889305011795</v>
      </c>
      <c r="V18" s="24">
        <v>0.52962833021241151</v>
      </c>
      <c r="W18" s="34">
        <v>0.76152364092827429</v>
      </c>
      <c r="X18" s="24">
        <v>6.9195212927223443E-2</v>
      </c>
      <c r="Y18" s="24">
        <v>8.9023028232817131E-2</v>
      </c>
      <c r="Z18" s="24">
        <v>0.18764085943956843</v>
      </c>
      <c r="AA18" s="24">
        <v>1</v>
      </c>
      <c r="AB18" s="24">
        <v>0.70740717162077116</v>
      </c>
      <c r="AC18" s="25">
        <v>0.89260839833822558</v>
      </c>
    </row>
    <row r="19" spans="2:29" x14ac:dyDescent="0.2">
      <c r="B19" s="14" t="s">
        <v>38</v>
      </c>
      <c r="C19" s="11"/>
      <c r="D19" s="11"/>
      <c r="E19" s="38"/>
      <c r="F19" s="16">
        <v>46.063690430666441</v>
      </c>
      <c r="G19" s="17">
        <v>4.1544182463961024</v>
      </c>
      <c r="H19" s="17">
        <v>2027.8860456159903</v>
      </c>
      <c r="I19" s="31">
        <v>7.8860456159902554</v>
      </c>
      <c r="J19" s="23">
        <v>0.88614114562709922</v>
      </c>
      <c r="K19" s="24">
        <v>0.6868138182357324</v>
      </c>
      <c r="L19" s="24">
        <v>0.86419487909267645</v>
      </c>
      <c r="M19" s="24">
        <v>0.66215230565995886</v>
      </c>
      <c r="N19" s="24">
        <v>0.36651885994380923</v>
      </c>
      <c r="O19" s="24">
        <v>1</v>
      </c>
      <c r="P19" s="54">
        <v>0.21430296209226474</v>
      </c>
      <c r="Q19" s="55">
        <v>0.81968866994753797</v>
      </c>
      <c r="R19" s="56">
        <v>0.88083905091388015</v>
      </c>
      <c r="S19" s="36"/>
      <c r="T19" s="163"/>
      <c r="U19" s="24">
        <v>0.15827591239410044</v>
      </c>
      <c r="V19" s="24">
        <v>0.63129306570442467</v>
      </c>
      <c r="W19" s="34">
        <v>0.93030683560053229</v>
      </c>
      <c r="X19" s="24">
        <v>0.74452891201547522</v>
      </c>
      <c r="Y19" s="24">
        <v>0.7457555441008259</v>
      </c>
      <c r="Z19" s="24">
        <v>1</v>
      </c>
      <c r="AA19" s="24">
        <v>0.41484039565163222</v>
      </c>
      <c r="AB19" s="24">
        <v>0.12071491992621311</v>
      </c>
      <c r="AC19" s="25">
        <v>0.46290485263629427</v>
      </c>
    </row>
    <row r="20" spans="2:29" x14ac:dyDescent="0.2">
      <c r="B20" s="14" t="s">
        <v>39</v>
      </c>
      <c r="C20" s="11"/>
      <c r="D20" s="11"/>
      <c r="E20" s="38"/>
      <c r="F20" s="16">
        <v>70</v>
      </c>
      <c r="G20" s="17">
        <v>0.77609548764515879</v>
      </c>
      <c r="H20" s="17">
        <v>2020.5</v>
      </c>
      <c r="I20" s="31">
        <v>0.5</v>
      </c>
      <c r="J20" s="23">
        <v>0.74922917897471275</v>
      </c>
      <c r="K20" s="24">
        <v>0.58069863439315839</v>
      </c>
      <c r="L20" s="24">
        <v>0.59857472928080124</v>
      </c>
      <c r="M20" s="24">
        <v>0.66566774808104323</v>
      </c>
      <c r="N20" s="24">
        <v>0.80643971461972452</v>
      </c>
      <c r="O20" s="24">
        <v>0.52036545695828096</v>
      </c>
      <c r="P20" s="54">
        <v>0.38007844763609211</v>
      </c>
      <c r="Q20" s="55">
        <v>0.4540736155686701</v>
      </c>
      <c r="R20" s="56">
        <v>0.63969072860749687</v>
      </c>
      <c r="S20" s="36"/>
      <c r="T20" s="163"/>
      <c r="U20" s="24">
        <v>0.22663580830884511</v>
      </c>
      <c r="V20" s="24">
        <v>0.58002314376836617</v>
      </c>
      <c r="W20" s="34">
        <v>0.42229673425089143</v>
      </c>
      <c r="X20" s="24">
        <v>0.78787702051068131</v>
      </c>
      <c r="Y20" s="24">
        <v>9.0352983370774935E-4</v>
      </c>
      <c r="Z20" s="24">
        <v>0.12417483856722338</v>
      </c>
      <c r="AA20" s="24">
        <v>0.99968839149566591</v>
      </c>
      <c r="AB20" s="24">
        <v>0.86375679188306542</v>
      </c>
      <c r="AC20" s="25">
        <v>0.86146469983732854</v>
      </c>
    </row>
    <row r="21" spans="2:29" x14ac:dyDescent="0.2">
      <c r="B21" s="14" t="s">
        <v>40</v>
      </c>
      <c r="C21" s="11"/>
      <c r="D21" s="11"/>
      <c r="E21" s="38"/>
      <c r="F21" s="16">
        <v>13.909016721048477</v>
      </c>
      <c r="G21" s="17">
        <v>4.06868645210435</v>
      </c>
      <c r="H21" s="17">
        <v>2027.6717161302608</v>
      </c>
      <c r="I21" s="31">
        <v>7.671716130260875</v>
      </c>
      <c r="J21" s="23">
        <v>0.88146860340203104</v>
      </c>
      <c r="K21" s="24">
        <v>0.68319231100485478</v>
      </c>
      <c r="L21" s="24">
        <v>0.44397071747824679</v>
      </c>
      <c r="M21" s="24">
        <v>0.73840886052184151</v>
      </c>
      <c r="N21" s="24">
        <v>0.91683938319905611</v>
      </c>
      <c r="O21" s="24">
        <v>0.75816566247101536</v>
      </c>
      <c r="P21" s="54">
        <v>0.52606410642867174</v>
      </c>
      <c r="Q21" s="55">
        <v>0.97036692369927258</v>
      </c>
      <c r="R21" s="56">
        <v>0.42853052323587904</v>
      </c>
      <c r="S21" s="36"/>
      <c r="T21" s="163"/>
      <c r="U21" s="24">
        <v>0.15309802898814118</v>
      </c>
      <c r="V21" s="24">
        <v>0.63517647825889412</v>
      </c>
      <c r="W21" s="34">
        <v>0.97066293568621054</v>
      </c>
      <c r="X21" s="24">
        <v>0.34883392745131436</v>
      </c>
      <c r="Y21" s="24">
        <v>0.16539193113203951</v>
      </c>
      <c r="Z21" s="24">
        <v>0.96069987595540185</v>
      </c>
      <c r="AA21" s="24">
        <v>0.88969592967434574</v>
      </c>
      <c r="AB21" s="24">
        <v>0.71490655880405884</v>
      </c>
      <c r="AC21" s="25">
        <v>0.39604418910888745</v>
      </c>
    </row>
    <row r="22" spans="2:29" ht="17" thickBot="1" x14ac:dyDescent="0.25">
      <c r="B22" s="14" t="s">
        <v>41</v>
      </c>
      <c r="C22" s="11"/>
      <c r="D22" s="11"/>
      <c r="E22" s="38"/>
      <c r="F22" s="42">
        <v>24.085686393587579</v>
      </c>
      <c r="G22" s="26">
        <v>1.5220243750630451</v>
      </c>
      <c r="H22" s="26">
        <v>2021.3050609376576</v>
      </c>
      <c r="I22" s="32">
        <v>1.305060937657613</v>
      </c>
      <c r="J22" s="27">
        <v>0.86144678681480169</v>
      </c>
      <c r="K22" s="28">
        <v>0.66767417332876355</v>
      </c>
      <c r="L22" s="28">
        <v>0.49448330638498073</v>
      </c>
      <c r="M22" s="28">
        <v>0.46201153223115743</v>
      </c>
      <c r="N22" s="28">
        <v>1</v>
      </c>
      <c r="O22" s="28">
        <v>0.56639782689624973</v>
      </c>
      <c r="P22" s="57">
        <v>0.54750605070944913</v>
      </c>
      <c r="Q22" s="58">
        <v>0.86517723204414021</v>
      </c>
      <c r="R22" s="59">
        <v>0.73814326503536676</v>
      </c>
      <c r="S22" s="36"/>
      <c r="T22" s="164"/>
      <c r="U22" s="24">
        <v>0.25537746242367854</v>
      </c>
      <c r="V22" s="24">
        <v>0.55846690318224113</v>
      </c>
      <c r="W22" s="35">
        <v>5.6650770844047724E-2</v>
      </c>
      <c r="X22" s="28">
        <v>0.19161564651077179</v>
      </c>
      <c r="Y22" s="28">
        <v>0.70192803138370941</v>
      </c>
      <c r="Z22" s="28">
        <v>0.6749415492831301</v>
      </c>
      <c r="AA22" s="28">
        <v>0.37184424477434608</v>
      </c>
      <c r="AB22" s="28">
        <v>0.91228807947968282</v>
      </c>
      <c r="AC22" s="29">
        <v>1</v>
      </c>
    </row>
    <row r="24" spans="2:29" x14ac:dyDescent="0.2">
      <c r="H24" s="15" t="s">
        <v>42</v>
      </c>
      <c r="I24" s="60" t="s">
        <v>42</v>
      </c>
      <c r="J24" s="61" t="s">
        <v>42</v>
      </c>
      <c r="K24" s="62" t="s">
        <v>42</v>
      </c>
      <c r="L24" s="62" t="s">
        <v>42</v>
      </c>
      <c r="M24" s="62"/>
      <c r="N24" s="62"/>
      <c r="O24" s="62"/>
      <c r="P24" s="62"/>
      <c r="Q24" s="62"/>
      <c r="R24" s="62"/>
      <c r="S24" s="61"/>
      <c r="T24" s="61"/>
      <c r="U24" s="61" t="s">
        <v>42</v>
      </c>
      <c r="V24" s="62" t="s">
        <v>42</v>
      </c>
      <c r="W24" s="61"/>
      <c r="X24" s="61"/>
      <c r="Y24" s="61"/>
      <c r="Z24" s="61"/>
      <c r="AA24" s="61"/>
      <c r="AB24" s="61"/>
      <c r="AC24" s="61"/>
    </row>
    <row r="25" spans="2:29" x14ac:dyDescent="0.2">
      <c r="B25" s="131" t="s">
        <v>125</v>
      </c>
      <c r="C25" s="132"/>
      <c r="D25" s="132"/>
      <c r="E25" s="132"/>
      <c r="F25" s="132"/>
      <c r="G25" s="132"/>
      <c r="H25" s="132"/>
      <c r="I25" s="132"/>
      <c r="J25" s="132"/>
      <c r="K25" s="132"/>
      <c r="L25" s="132"/>
      <c r="M25" s="132"/>
      <c r="N25" s="132"/>
      <c r="O25" s="132"/>
      <c r="P25" s="132"/>
      <c r="Q25" s="132"/>
      <c r="R25" s="132"/>
      <c r="S25" s="61"/>
      <c r="T25" s="61"/>
      <c r="U25" s="61"/>
      <c r="V25" s="62" t="s">
        <v>42</v>
      </c>
      <c r="W25" s="62"/>
      <c r="X25" s="62"/>
      <c r="Y25" s="62"/>
      <c r="Z25" s="62"/>
      <c r="AA25" s="62"/>
      <c r="AB25" s="62"/>
      <c r="AC25" s="62"/>
    </row>
    <row r="26" spans="2:29" x14ac:dyDescent="0.2">
      <c r="I26" s="61"/>
      <c r="J26" s="61"/>
      <c r="K26" s="61"/>
      <c r="L26" s="36"/>
      <c r="M26" s="36"/>
      <c r="N26" s="36"/>
      <c r="O26" s="36"/>
      <c r="P26" s="36"/>
      <c r="Q26" s="36"/>
      <c r="R26" s="36"/>
      <c r="S26" s="61"/>
      <c r="T26" s="61"/>
      <c r="U26" s="61" t="s">
        <v>42</v>
      </c>
      <c r="V26" s="62" t="s">
        <v>42</v>
      </c>
      <c r="W26" s="61"/>
      <c r="X26" s="61"/>
      <c r="Y26" s="61"/>
      <c r="Z26" s="61"/>
      <c r="AA26" s="61"/>
      <c r="AB26" s="61"/>
      <c r="AC26" s="61"/>
    </row>
    <row r="27" spans="2:29" x14ac:dyDescent="0.2">
      <c r="B27" t="s">
        <v>99</v>
      </c>
      <c r="I27" s="61"/>
      <c r="J27" s="61"/>
      <c r="K27" s="61"/>
      <c r="L27" s="36"/>
      <c r="M27" s="36"/>
      <c r="N27" s="36"/>
      <c r="O27" s="36"/>
      <c r="P27" s="36"/>
      <c r="Q27" s="36"/>
      <c r="R27" s="36"/>
      <c r="S27" s="61"/>
      <c r="T27" s="61"/>
      <c r="U27" s="61"/>
      <c r="V27" s="62"/>
      <c r="W27" s="36"/>
      <c r="X27" s="36"/>
      <c r="Y27" s="36"/>
      <c r="Z27" s="36"/>
      <c r="AA27" s="36"/>
      <c r="AB27" s="36"/>
      <c r="AC27" s="36"/>
    </row>
    <row r="28" spans="2:29" ht="64" customHeight="1" x14ac:dyDescent="0.2">
      <c r="I28" s="63" t="s">
        <v>4</v>
      </c>
      <c r="J28" s="63" t="s">
        <v>5</v>
      </c>
      <c r="K28" s="63" t="s">
        <v>129</v>
      </c>
      <c r="L28" s="36"/>
      <c r="M28" s="36"/>
      <c r="N28" s="36"/>
      <c r="O28" s="36"/>
      <c r="P28" s="36"/>
      <c r="Q28" s="36"/>
      <c r="R28" s="36"/>
      <c r="S28" s="61"/>
      <c r="T28" s="61"/>
      <c r="U28" s="61"/>
      <c r="V28" s="62"/>
      <c r="W28" s="36"/>
      <c r="X28" s="36"/>
      <c r="Y28" s="36"/>
      <c r="Z28" s="36"/>
      <c r="AA28" s="36"/>
      <c r="AB28" s="36"/>
      <c r="AC28" s="36"/>
    </row>
    <row r="29" spans="2:29" x14ac:dyDescent="0.2">
      <c r="B29" t="s">
        <v>126</v>
      </c>
      <c r="H29" s="15" t="s">
        <v>102</v>
      </c>
      <c r="I29" s="62">
        <f>MAX(F8:F22)</f>
        <v>70</v>
      </c>
      <c r="J29" s="62">
        <f>MAX(G8:G22)</f>
        <v>20</v>
      </c>
      <c r="K29" s="62">
        <f>MAX(I8:I22)</f>
        <v>50</v>
      </c>
      <c r="L29" s="62"/>
      <c r="M29" s="62"/>
      <c r="N29" s="62"/>
      <c r="O29" s="62"/>
      <c r="P29" s="36"/>
      <c r="Q29" s="36"/>
      <c r="R29" s="36"/>
      <c r="S29" s="61"/>
      <c r="T29" s="61"/>
      <c r="U29" s="61"/>
      <c r="V29" s="62"/>
      <c r="W29" s="36"/>
      <c r="X29" s="36"/>
      <c r="Y29" s="36"/>
      <c r="Z29" s="36"/>
      <c r="AA29" s="36"/>
      <c r="AB29" s="36"/>
      <c r="AC29" s="36"/>
    </row>
    <row r="30" spans="2:29" x14ac:dyDescent="0.2">
      <c r="B30" t="s">
        <v>127</v>
      </c>
      <c r="I30" s="61"/>
      <c r="J30" s="61"/>
      <c r="K30" s="61"/>
      <c r="L30" s="62"/>
      <c r="M30" s="62"/>
      <c r="N30" s="62"/>
      <c r="O30" s="62"/>
      <c r="P30" s="36"/>
      <c r="Q30" s="36"/>
      <c r="R30" s="36"/>
      <c r="S30" s="61"/>
      <c r="T30" s="61"/>
      <c r="U30" s="61"/>
      <c r="V30" s="62"/>
      <c r="W30" s="36"/>
      <c r="X30" s="36"/>
      <c r="Y30" s="36"/>
      <c r="Z30" s="36"/>
      <c r="AA30" s="36"/>
      <c r="AB30" s="36"/>
      <c r="AC30" s="36"/>
    </row>
    <row r="31" spans="2:29" x14ac:dyDescent="0.2">
      <c r="B31" t="s">
        <v>128</v>
      </c>
      <c r="H31" s="15" t="s">
        <v>130</v>
      </c>
      <c r="I31" s="36">
        <f>F8/I$29</f>
        <v>0.87596478884791451</v>
      </c>
      <c r="J31" s="36">
        <f>G8/J$29</f>
        <v>0.92083508717979168</v>
      </c>
      <c r="K31" s="36">
        <f>I8/K$29</f>
        <v>0.87083508717979152</v>
      </c>
      <c r="L31" s="62"/>
      <c r="M31" s="62"/>
      <c r="N31" s="62"/>
      <c r="O31" s="62"/>
      <c r="P31" s="36"/>
      <c r="Q31" s="36"/>
      <c r="R31" s="36"/>
      <c r="S31" s="61"/>
      <c r="T31" s="61"/>
      <c r="U31" s="61"/>
      <c r="V31" s="62"/>
      <c r="W31" s="36"/>
      <c r="X31" s="36"/>
      <c r="Y31" s="36"/>
      <c r="Z31" s="36"/>
      <c r="AA31" s="36"/>
      <c r="AB31" s="36"/>
      <c r="AC31" s="36"/>
    </row>
    <row r="32" spans="2:29" x14ac:dyDescent="0.2">
      <c r="B32" t="s">
        <v>42</v>
      </c>
      <c r="I32" s="36">
        <f t="shared" ref="I32:J32" si="0">F9/I$29</f>
        <v>0.82523299773017589</v>
      </c>
      <c r="J32" s="36">
        <f t="shared" si="0"/>
        <v>1</v>
      </c>
      <c r="K32" s="36">
        <f t="shared" ref="K32:K44" si="1">I9/K$29</f>
        <v>1</v>
      </c>
      <c r="V32" s="62"/>
    </row>
    <row r="33" spans="2:29" x14ac:dyDescent="0.2">
      <c r="I33" s="36">
        <f t="shared" ref="I33:J33" si="2">F10/I$29</f>
        <v>0.78026167918270395</v>
      </c>
      <c r="J33" s="36">
        <f t="shared" si="2"/>
        <v>0.82096061096364359</v>
      </c>
      <c r="K33" s="36">
        <f t="shared" si="1"/>
        <v>0.77096061096364354</v>
      </c>
      <c r="V33" s="62"/>
    </row>
    <row r="34" spans="2:29" x14ac:dyDescent="0.2">
      <c r="I34" s="36">
        <f t="shared" ref="I34:J34" si="3">F11/I$29</f>
        <v>0.39668056292528292</v>
      </c>
      <c r="J34" s="36">
        <f t="shared" si="3"/>
        <v>0.79308928141636481</v>
      </c>
      <c r="K34" s="36">
        <f t="shared" si="1"/>
        <v>0.74308928141636477</v>
      </c>
      <c r="V34" s="62"/>
    </row>
    <row r="35" spans="2:29" x14ac:dyDescent="0.2">
      <c r="I35" s="36">
        <f t="shared" ref="I35:J35" si="4">F12/I$29</f>
        <v>0.33119791665227799</v>
      </c>
      <c r="J35" s="36">
        <f t="shared" si="4"/>
        <v>0.8327127878390993</v>
      </c>
      <c r="K35" s="36">
        <f t="shared" si="1"/>
        <v>0.78271278783909926</v>
      </c>
      <c r="V35" s="62"/>
    </row>
    <row r="36" spans="2:29" x14ac:dyDescent="0.2">
      <c r="I36" s="36">
        <f t="shared" ref="I36:J36" si="5">F13/I$29</f>
        <v>0.82180088173538379</v>
      </c>
      <c r="J36" s="36">
        <f t="shared" si="5"/>
        <v>0.53881619558950988</v>
      </c>
      <c r="K36" s="36">
        <f t="shared" si="1"/>
        <v>0.48881619558950989</v>
      </c>
      <c r="V36" s="62"/>
    </row>
    <row r="37" spans="2:29" x14ac:dyDescent="0.2">
      <c r="I37" s="36">
        <f t="shared" ref="I37:J37" si="6">F14/I$29</f>
        <v>0.35495281830321224</v>
      </c>
      <c r="J37" s="36">
        <f t="shared" si="6"/>
        <v>0.28725753920065894</v>
      </c>
      <c r="K37" s="36">
        <f t="shared" si="1"/>
        <v>0.23725753920065895</v>
      </c>
      <c r="V37" s="62"/>
    </row>
    <row r="38" spans="2:29" x14ac:dyDescent="0.2">
      <c r="I38" s="36">
        <f t="shared" ref="I38:J38" si="7">F15/I$29</f>
        <v>0.77936428754218823</v>
      </c>
      <c r="J38" s="36">
        <f t="shared" si="7"/>
        <v>0.25325215479766727</v>
      </c>
      <c r="K38" s="36">
        <f t="shared" si="1"/>
        <v>0.20325215479766728</v>
      </c>
      <c r="V38" s="62"/>
    </row>
    <row r="39" spans="2:29" x14ac:dyDescent="0.2">
      <c r="I39" s="36">
        <f t="shared" ref="I39:J39" si="8">F16/I$29</f>
        <v>0.13166295862391456</v>
      </c>
      <c r="J39" s="36">
        <f t="shared" si="8"/>
        <v>0.99746410131991836</v>
      </c>
      <c r="K39" s="36">
        <f t="shared" si="1"/>
        <v>0.94746410131991832</v>
      </c>
      <c r="V39" s="62"/>
    </row>
    <row r="40" spans="2:29" x14ac:dyDescent="0.2">
      <c r="I40" s="36">
        <f t="shared" ref="I40:J40" si="9">F17/I$29</f>
        <v>0.86489658544177894</v>
      </c>
      <c r="J40" s="36">
        <f t="shared" si="9"/>
        <v>0.89483288466027777</v>
      </c>
      <c r="K40" s="36">
        <f t="shared" si="1"/>
        <v>0.84483288466027773</v>
      </c>
      <c r="V40" s="62"/>
    </row>
    <row r="41" spans="2:29" x14ac:dyDescent="0.2">
      <c r="I41" s="36">
        <f t="shared" ref="I41:J41" si="10">F18/I$29</f>
        <v>0.35266190510670342</v>
      </c>
      <c r="J41" s="36">
        <f t="shared" si="10"/>
        <v>0.52389113893778216</v>
      </c>
      <c r="K41" s="36">
        <f t="shared" si="1"/>
        <v>0.47389113893778217</v>
      </c>
      <c r="V41" s="62"/>
    </row>
    <row r="42" spans="2:29" x14ac:dyDescent="0.2">
      <c r="I42" s="36">
        <f t="shared" ref="I42:J42" si="11">F19/I$29</f>
        <v>0.65805272043809204</v>
      </c>
      <c r="J42" s="36">
        <f t="shared" si="11"/>
        <v>0.20772091231980511</v>
      </c>
      <c r="K42" s="36">
        <f t="shared" si="1"/>
        <v>0.15772091231980512</v>
      </c>
      <c r="V42" s="62"/>
    </row>
    <row r="43" spans="2:29" x14ac:dyDescent="0.2">
      <c r="I43" s="36">
        <f t="shared" ref="I43:J43" si="12">F20/I$29</f>
        <v>1</v>
      </c>
      <c r="J43" s="36">
        <f t="shared" si="12"/>
        <v>3.8804774382257941E-2</v>
      </c>
      <c r="K43" s="36">
        <f t="shared" si="1"/>
        <v>0.01</v>
      </c>
      <c r="V43" s="62"/>
    </row>
    <row r="44" spans="2:29" x14ac:dyDescent="0.2">
      <c r="I44" s="36">
        <f t="shared" ref="I44:J44" si="13">F21/I$29</f>
        <v>0.1987002388721211</v>
      </c>
      <c r="J44" s="36">
        <f t="shared" si="13"/>
        <v>0.20343432260521749</v>
      </c>
      <c r="K44" s="36">
        <f t="shared" si="1"/>
        <v>0.1534343226052175</v>
      </c>
      <c r="V44" s="62"/>
    </row>
    <row r="45" spans="2:29" x14ac:dyDescent="0.2">
      <c r="I45" s="36">
        <f>F22/I$29</f>
        <v>0.3440812341941083</v>
      </c>
      <c r="J45" s="36">
        <f>G22/J$29</f>
        <v>7.6101218753152261E-2</v>
      </c>
      <c r="K45" s="36">
        <f>I22/K$29</f>
        <v>2.6101218753152258E-2</v>
      </c>
      <c r="V45" s="62"/>
    </row>
    <row r="46" spans="2:29" x14ac:dyDescent="0.2">
      <c r="B46" t="s">
        <v>100</v>
      </c>
      <c r="I46" s="61"/>
      <c r="J46" s="61"/>
      <c r="K46" s="61"/>
    </row>
    <row r="47" spans="2:29" ht="17" thickBot="1" x14ac:dyDescent="0.25">
      <c r="I47" s="61"/>
      <c r="J47" s="61"/>
      <c r="K47" s="61"/>
    </row>
    <row r="48" spans="2:29" x14ac:dyDescent="0.2">
      <c r="B48" s="143" t="s">
        <v>0</v>
      </c>
      <c r="C48" s="143" t="s">
        <v>1</v>
      </c>
      <c r="D48" s="145" t="s">
        <v>2</v>
      </c>
      <c r="E48" s="172" t="s">
        <v>3</v>
      </c>
      <c r="F48" s="147" t="s">
        <v>4</v>
      </c>
      <c r="G48" s="152" t="s">
        <v>5</v>
      </c>
      <c r="H48" s="18"/>
      <c r="I48" s="19"/>
      <c r="J48" s="156" t="s">
        <v>6</v>
      </c>
      <c r="K48" s="156"/>
      <c r="L48" s="156"/>
      <c r="M48" s="156"/>
      <c r="N48" s="156"/>
      <c r="O48" s="156"/>
      <c r="P48" s="156"/>
      <c r="Q48" s="156"/>
      <c r="R48" s="156"/>
      <c r="S48" s="156"/>
      <c r="T48" s="156"/>
      <c r="U48" s="156"/>
      <c r="V48" s="156"/>
      <c r="W48" s="156"/>
      <c r="X48" s="156"/>
      <c r="Y48" s="156"/>
      <c r="Z48" s="156"/>
      <c r="AA48" s="156"/>
      <c r="AB48" s="156"/>
      <c r="AC48" s="157"/>
    </row>
    <row r="49" spans="2:29" x14ac:dyDescent="0.2">
      <c r="B49" s="170"/>
      <c r="C49" s="170"/>
      <c r="D49" s="171"/>
      <c r="E49" s="173"/>
      <c r="F49" s="153"/>
      <c r="G49" s="153"/>
      <c r="H49" s="158" t="s">
        <v>51</v>
      </c>
      <c r="I49" s="158" t="s">
        <v>129</v>
      </c>
      <c r="J49" s="159" t="s">
        <v>8</v>
      </c>
      <c r="K49" s="160"/>
      <c r="L49" s="160"/>
      <c r="M49" s="160"/>
      <c r="N49" s="160"/>
      <c r="O49" s="160"/>
      <c r="P49" s="160"/>
      <c r="Q49" s="160"/>
      <c r="R49" s="161"/>
      <c r="S49" s="37"/>
      <c r="T49" s="162"/>
      <c r="U49" s="158" t="s">
        <v>46</v>
      </c>
      <c r="V49" s="165"/>
      <c r="W49" s="165"/>
      <c r="X49" s="165"/>
      <c r="Y49" s="165"/>
      <c r="Z49" s="165"/>
      <c r="AA49" s="165"/>
      <c r="AB49" s="165"/>
      <c r="AC49" s="166"/>
    </row>
    <row r="50" spans="2:29" ht="17" thickBot="1" x14ac:dyDescent="0.25">
      <c r="B50" s="170"/>
      <c r="C50" s="170"/>
      <c r="D50" s="171"/>
      <c r="E50" s="173"/>
      <c r="F50" s="153"/>
      <c r="G50" s="154"/>
      <c r="H50" s="158"/>
      <c r="I50" s="158"/>
      <c r="J50" s="159"/>
      <c r="K50" s="160"/>
      <c r="L50" s="160"/>
      <c r="M50" s="160"/>
      <c r="N50" s="160"/>
      <c r="O50" s="160"/>
      <c r="P50" s="160"/>
      <c r="Q50" s="160"/>
      <c r="R50" s="161"/>
      <c r="S50" s="37"/>
      <c r="T50" s="162"/>
      <c r="U50" s="167"/>
      <c r="V50" s="168"/>
      <c r="W50" s="168"/>
      <c r="X50" s="168"/>
      <c r="Y50" s="168"/>
      <c r="Z50" s="168"/>
      <c r="AA50" s="168"/>
      <c r="AB50" s="168"/>
      <c r="AC50" s="169"/>
    </row>
    <row r="51" spans="2:29" ht="17" thickBot="1" x14ac:dyDescent="0.25">
      <c r="B51" s="144"/>
      <c r="C51" s="144"/>
      <c r="D51" s="146"/>
      <c r="E51" s="174"/>
      <c r="F51" s="148"/>
      <c r="G51" s="155"/>
      <c r="H51" s="148"/>
      <c r="I51" s="148"/>
      <c r="J51" s="43" t="s">
        <v>57</v>
      </c>
      <c r="K51" s="44" t="s">
        <v>56</v>
      </c>
      <c r="L51" s="45" t="s">
        <v>11</v>
      </c>
      <c r="M51" s="46" t="s">
        <v>12</v>
      </c>
      <c r="N51" s="46" t="s">
        <v>13</v>
      </c>
      <c r="O51" s="46" t="s">
        <v>14</v>
      </c>
      <c r="P51" s="47" t="s">
        <v>43</v>
      </c>
      <c r="Q51" s="47" t="s">
        <v>66</v>
      </c>
      <c r="R51" s="47" t="s">
        <v>44</v>
      </c>
      <c r="S51" s="39"/>
      <c r="T51" s="163"/>
      <c r="U51" s="48" t="s">
        <v>75</v>
      </c>
      <c r="V51" s="44" t="s">
        <v>76</v>
      </c>
      <c r="W51" s="9" t="s">
        <v>18</v>
      </c>
      <c r="X51" s="7" t="s">
        <v>19</v>
      </c>
      <c r="Y51" s="7" t="s">
        <v>20</v>
      </c>
      <c r="Z51" s="7" t="s">
        <v>21</v>
      </c>
      <c r="AA51" s="7" t="s">
        <v>11</v>
      </c>
      <c r="AB51" s="7" t="s">
        <v>22</v>
      </c>
      <c r="AC51" s="7" t="s">
        <v>23</v>
      </c>
    </row>
    <row r="52" spans="2:29" x14ac:dyDescent="0.2">
      <c r="B52" s="10" t="s">
        <v>24</v>
      </c>
      <c r="C52" s="11"/>
      <c r="D52" s="11"/>
      <c r="E52" s="38"/>
      <c r="F52" s="41">
        <v>0.87596478884791451</v>
      </c>
      <c r="G52" s="41">
        <v>0.92083508717979168</v>
      </c>
      <c r="H52" s="41">
        <v>2063.5417543589897</v>
      </c>
      <c r="I52" s="30">
        <v>0.87083508717979152</v>
      </c>
      <c r="J52" s="20">
        <v>0.892263968190112</v>
      </c>
      <c r="K52" s="21">
        <v>0.69155938181060372</v>
      </c>
      <c r="L52" s="21">
        <v>0.3774313314476459</v>
      </c>
      <c r="M52" s="21">
        <v>0.60085288923463454</v>
      </c>
      <c r="N52" s="21">
        <v>0.7340760253333537</v>
      </c>
      <c r="O52" s="21">
        <v>0.49559446083849662</v>
      </c>
      <c r="P52" s="51">
        <v>0.82433492847476719</v>
      </c>
      <c r="Q52" s="52">
        <v>0.94991950011314397</v>
      </c>
      <c r="R52" s="53">
        <v>0.85870653723218471</v>
      </c>
      <c r="S52" s="36"/>
      <c r="T52" s="163"/>
      <c r="U52" s="24">
        <v>0.24898012935738223</v>
      </c>
      <c r="V52" s="24">
        <v>0.5632649029819633</v>
      </c>
      <c r="W52" s="33">
        <v>0.40015292977640515</v>
      </c>
      <c r="X52" s="21">
        <v>0.15070893886266129</v>
      </c>
      <c r="Y52" s="21">
        <v>0.86871638361120818</v>
      </c>
      <c r="Z52" s="21">
        <v>0.84144708906481047</v>
      </c>
      <c r="AA52" s="21">
        <v>0.64241718300711304</v>
      </c>
      <c r="AB52" s="21">
        <v>0.2740667604587787</v>
      </c>
      <c r="AC52" s="22">
        <v>0.76534503609276605</v>
      </c>
    </row>
    <row r="53" spans="2:29" x14ac:dyDescent="0.2">
      <c r="B53" s="14" t="s">
        <v>26</v>
      </c>
      <c r="C53" s="11"/>
      <c r="D53" s="11"/>
      <c r="E53" s="38"/>
      <c r="F53" s="16">
        <v>0.82523299773017589</v>
      </c>
      <c r="G53" s="17">
        <v>1</v>
      </c>
      <c r="H53" s="17">
        <v>2070</v>
      </c>
      <c r="I53" s="31">
        <v>1</v>
      </c>
      <c r="J53" s="23">
        <v>0.56038668227835031</v>
      </c>
      <c r="K53" s="24">
        <v>0.43433409998322275</v>
      </c>
      <c r="L53" s="24">
        <v>0.79030471264554558</v>
      </c>
      <c r="M53" s="24">
        <v>0.70424996266862205</v>
      </c>
      <c r="N53" s="24">
        <v>0.57001806468243876</v>
      </c>
      <c r="O53" s="24">
        <v>0.65202261749077539</v>
      </c>
      <c r="P53" s="54">
        <v>0.13658473909514024</v>
      </c>
      <c r="Q53" s="55">
        <v>0.1871586033000372</v>
      </c>
      <c r="R53" s="56">
        <v>0</v>
      </c>
      <c r="S53" s="36"/>
      <c r="T53" s="163"/>
      <c r="U53" s="24">
        <v>0.25381039619570156</v>
      </c>
      <c r="V53" s="24">
        <v>0.55964220285322386</v>
      </c>
      <c r="W53" s="34">
        <v>0.97294422177421458</v>
      </c>
      <c r="X53" s="24">
        <v>0.49785150373258863</v>
      </c>
      <c r="Y53" s="24">
        <v>0.22923329853048593</v>
      </c>
      <c r="Z53" s="24">
        <v>0.75466033579699954</v>
      </c>
      <c r="AA53" s="24">
        <v>0.88456398514100976</v>
      </c>
      <c r="AB53" s="24">
        <v>0.10889248998789139</v>
      </c>
      <c r="AC53" s="25">
        <v>0.46934958500937707</v>
      </c>
    </row>
    <row r="54" spans="2:29" x14ac:dyDescent="0.2">
      <c r="B54" s="14" t="s">
        <v>27</v>
      </c>
      <c r="C54" s="11"/>
      <c r="D54" s="11"/>
      <c r="E54" s="38"/>
      <c r="F54" s="16">
        <v>0.78026167918270395</v>
      </c>
      <c r="G54" s="17">
        <v>0.82096061096364359</v>
      </c>
      <c r="H54" s="17">
        <v>2058.5480305481824</v>
      </c>
      <c r="I54" s="31">
        <v>0.77096061096364354</v>
      </c>
      <c r="J54" s="23">
        <v>1</v>
      </c>
      <c r="K54" s="24">
        <v>0.77506142404626976</v>
      </c>
      <c r="L54" s="24">
        <v>1</v>
      </c>
      <c r="M54" s="24">
        <v>0.99602437471412764</v>
      </c>
      <c r="N54" s="24">
        <v>0.65483542218133561</v>
      </c>
      <c r="O54" s="24">
        <v>0.44775882882569001</v>
      </c>
      <c r="P54" s="54">
        <v>0.90553109950784261</v>
      </c>
      <c r="Q54" s="55">
        <v>0.68362591186812294</v>
      </c>
      <c r="R54" s="56">
        <v>0.73765433122676993</v>
      </c>
      <c r="S54" s="36"/>
      <c r="T54" s="163"/>
      <c r="U54" s="24">
        <v>0.12497428253410348</v>
      </c>
      <c r="V54" s="24">
        <v>0.65626928809942242</v>
      </c>
      <c r="W54" s="34">
        <v>0.72905740270872477</v>
      </c>
      <c r="X54" s="24">
        <v>0.38347072017438683</v>
      </c>
      <c r="Y54" s="24">
        <v>1</v>
      </c>
      <c r="Z54" s="24">
        <v>0.53606379798465853</v>
      </c>
      <c r="AA54" s="24">
        <v>0.3501860319381272</v>
      </c>
      <c r="AB54" s="24">
        <v>1</v>
      </c>
      <c r="AC54" s="25">
        <v>0.5951070638900593</v>
      </c>
    </row>
    <row r="55" spans="2:29" x14ac:dyDescent="0.2">
      <c r="B55" s="14" t="s">
        <v>29</v>
      </c>
      <c r="C55" s="11"/>
      <c r="D55" s="11"/>
      <c r="E55" s="38"/>
      <c r="F55" s="16">
        <v>0.39668056292528292</v>
      </c>
      <c r="G55" s="17">
        <v>0.79308928141636481</v>
      </c>
      <c r="H55" s="17">
        <v>2057.1544640708184</v>
      </c>
      <c r="I55" s="31">
        <v>0.74308928141636477</v>
      </c>
      <c r="J55" s="23">
        <v>0.90773531038819666</v>
      </c>
      <c r="K55" s="24">
        <v>0.70355062232655841</v>
      </c>
      <c r="L55" s="24">
        <v>0.14321290505445225</v>
      </c>
      <c r="M55" s="24">
        <v>0.98781223242300698</v>
      </c>
      <c r="N55" s="24">
        <v>0.47183357036384754</v>
      </c>
      <c r="O55" s="24">
        <v>0.97603046256346537</v>
      </c>
      <c r="P55" s="54">
        <v>0.98027219057119286</v>
      </c>
      <c r="Q55" s="55">
        <v>0.75560724479315355</v>
      </c>
      <c r="R55" s="56">
        <v>0.61008575051679026</v>
      </c>
      <c r="S55" s="36"/>
      <c r="T55" s="163"/>
      <c r="U55" s="24">
        <v>0.34986076260652366</v>
      </c>
      <c r="V55" s="24">
        <v>0.48760442804510723</v>
      </c>
      <c r="W55" s="34">
        <v>0.32089061570129274</v>
      </c>
      <c r="X55" s="24">
        <v>1</v>
      </c>
      <c r="Y55" s="24">
        <v>0.31753044471989222</v>
      </c>
      <c r="Z55" s="24">
        <v>0.78582757586184582</v>
      </c>
      <c r="AA55" s="24">
        <v>0.28677694940525933</v>
      </c>
      <c r="AB55" s="24">
        <v>0.55742840118754144</v>
      </c>
      <c r="AC55" s="25">
        <v>0.14477700943991884</v>
      </c>
    </row>
    <row r="56" spans="2:29" x14ac:dyDescent="0.2">
      <c r="B56" s="14" t="s">
        <v>30</v>
      </c>
      <c r="C56" s="11"/>
      <c r="D56" s="11"/>
      <c r="E56" s="38"/>
      <c r="F56" s="16">
        <v>0.33119791665227799</v>
      </c>
      <c r="G56" s="17">
        <v>0.8327127878390993</v>
      </c>
      <c r="H56" s="17">
        <v>2059.135639391955</v>
      </c>
      <c r="I56" s="31">
        <v>0.78271278783909926</v>
      </c>
      <c r="J56" s="23">
        <v>0.54132404286414415</v>
      </c>
      <c r="K56" s="24">
        <v>0.4195593835327675</v>
      </c>
      <c r="L56" s="24">
        <v>0.32158496127808439</v>
      </c>
      <c r="M56" s="24">
        <v>0.47975255352630519</v>
      </c>
      <c r="N56" s="24">
        <v>0.61273206192891805</v>
      </c>
      <c r="O56" s="24">
        <v>0.41431629840922901</v>
      </c>
      <c r="P56" s="54">
        <v>0.10232768279794435</v>
      </c>
      <c r="Q56" s="55">
        <v>0.14648380151254103</v>
      </c>
      <c r="R56" s="56">
        <v>0.8597183252763505</v>
      </c>
      <c r="S56" s="36"/>
      <c r="T56" s="163"/>
      <c r="U56" s="24">
        <v>0.48522536227468016</v>
      </c>
      <c r="V56" s="24">
        <v>0.38608097829398985</v>
      </c>
      <c r="W56" s="34">
        <v>1</v>
      </c>
      <c r="X56" s="24">
        <v>7.0796841751213965E-2</v>
      </c>
      <c r="Y56" s="24">
        <v>6.3838149892116603E-3</v>
      </c>
      <c r="Z56" s="24">
        <v>0.96118781890640537</v>
      </c>
      <c r="AA56" s="24">
        <v>0.2003162756472211</v>
      </c>
      <c r="AB56" s="24">
        <v>0.13059837207541786</v>
      </c>
      <c r="AC56" s="25">
        <v>0.33328372468845896</v>
      </c>
    </row>
    <row r="57" spans="2:29" x14ac:dyDescent="0.2">
      <c r="B57" s="14" t="s">
        <v>31</v>
      </c>
      <c r="C57" s="11"/>
      <c r="D57" s="11"/>
      <c r="E57" s="38"/>
      <c r="F57" s="16">
        <v>0.82180088173538379</v>
      </c>
      <c r="G57" s="17">
        <v>0.53881619558950988</v>
      </c>
      <c r="H57" s="17">
        <v>2044.4408097794756</v>
      </c>
      <c r="I57" s="31">
        <v>0.48881619558950989</v>
      </c>
      <c r="J57" s="23">
        <v>0.54315394672458572</v>
      </c>
      <c r="K57" s="24">
        <v>0.42097767142470915</v>
      </c>
      <c r="L57" s="24">
        <v>0.51187155984454924</v>
      </c>
      <c r="M57" s="24">
        <v>0.39671955936642989</v>
      </c>
      <c r="N57" s="24">
        <v>0.98194385374297688</v>
      </c>
      <c r="O57" s="24">
        <v>4.7395596746039034E-2</v>
      </c>
      <c r="P57" s="54">
        <v>4.1574385558242111E-2</v>
      </c>
      <c r="Q57" s="55">
        <v>0.96562608850084941</v>
      </c>
      <c r="R57" s="56">
        <v>1.7126562138770618E-3</v>
      </c>
      <c r="S57" s="36"/>
      <c r="T57" s="163"/>
      <c r="U57" s="24">
        <v>0.29081314264947844</v>
      </c>
      <c r="V57" s="24">
        <v>0.53189014301289117</v>
      </c>
      <c r="W57" s="34">
        <v>0.97664529120931143</v>
      </c>
      <c r="X57" s="24">
        <v>2.3941857082412581E-2</v>
      </c>
      <c r="Y57" s="24">
        <v>0.45950647671596001</v>
      </c>
      <c r="Z57" s="24">
        <v>0.90980073567473396</v>
      </c>
      <c r="AA57" s="24">
        <v>0.22583362171925925</v>
      </c>
      <c r="AB57" s="24">
        <v>0.8302712450248092</v>
      </c>
      <c r="AC57" s="25">
        <v>0.29723177366375197</v>
      </c>
    </row>
    <row r="58" spans="2:29" x14ac:dyDescent="0.2">
      <c r="B58" s="14" t="s">
        <v>32</v>
      </c>
      <c r="C58" s="11"/>
      <c r="D58" s="11"/>
      <c r="E58" s="38"/>
      <c r="F58" s="16">
        <v>0.35495281830321224</v>
      </c>
      <c r="G58" s="17">
        <v>0.28725753920065894</v>
      </c>
      <c r="H58" s="17">
        <v>2031.862876960033</v>
      </c>
      <c r="I58" s="31">
        <v>0.23725753920065895</v>
      </c>
      <c r="J58" s="23">
        <v>0.73561127491098255</v>
      </c>
      <c r="K58" s="24">
        <v>0.57014392227699817</v>
      </c>
      <c r="L58" s="24">
        <v>0.72036906942157142</v>
      </c>
      <c r="M58" s="24">
        <v>1</v>
      </c>
      <c r="N58" s="24">
        <v>0.80367142410961612</v>
      </c>
      <c r="O58" s="24">
        <v>0.11681395864854827</v>
      </c>
      <c r="P58" s="54">
        <v>0.82703228535581585</v>
      </c>
      <c r="Q58" s="55">
        <v>0.5157263333118256</v>
      </c>
      <c r="R58" s="56">
        <v>7.3943850916097231E-3</v>
      </c>
      <c r="S58" s="36"/>
      <c r="T58" s="163"/>
      <c r="U58" s="24">
        <v>0.31856750672437206</v>
      </c>
      <c r="V58" s="24">
        <v>0.51107436995672095</v>
      </c>
      <c r="W58" s="34">
        <v>0.99709312289911622</v>
      </c>
      <c r="X58" s="24">
        <v>0.26300912180251801</v>
      </c>
      <c r="Y58" s="24">
        <v>0.68465561836212929</v>
      </c>
      <c r="Z58" s="24">
        <v>8.9083723472870455E-2</v>
      </c>
      <c r="AA58" s="24">
        <v>0.63068238097607598</v>
      </c>
      <c r="AB58" s="24">
        <v>0.86040417647921608</v>
      </c>
      <c r="AC58" s="25">
        <v>5.2592445705120471E-2</v>
      </c>
    </row>
    <row r="59" spans="2:29" x14ac:dyDescent="0.2">
      <c r="B59" s="14" t="s">
        <v>33</v>
      </c>
      <c r="C59" s="11"/>
      <c r="D59" s="11"/>
      <c r="E59" s="38"/>
      <c r="F59" s="16">
        <v>0.77936428754218823</v>
      </c>
      <c r="G59" s="17">
        <v>0.25325215479766727</v>
      </c>
      <c r="H59" s="17">
        <v>2030.1626077398835</v>
      </c>
      <c r="I59" s="31">
        <v>0.20325215479766728</v>
      </c>
      <c r="J59" s="23">
        <v>0.54884700597568503</v>
      </c>
      <c r="K59" s="24">
        <v>0.42539014203504594</v>
      </c>
      <c r="L59" s="24">
        <v>0.87175765351376433</v>
      </c>
      <c r="M59" s="24">
        <v>0.34039555397555632</v>
      </c>
      <c r="N59" s="24">
        <v>0.28216930311941663</v>
      </c>
      <c r="O59" s="24">
        <v>0.5535954476516658</v>
      </c>
      <c r="P59" s="54">
        <v>0.50878112593917879</v>
      </c>
      <c r="Q59" s="55">
        <v>0</v>
      </c>
      <c r="R59" s="56">
        <v>0.42103191004573992</v>
      </c>
      <c r="S59" s="36"/>
      <c r="T59" s="163"/>
      <c r="U59" s="24">
        <v>3.364085675931161E-3</v>
      </c>
      <c r="V59" s="24">
        <v>0.74747693574305163</v>
      </c>
      <c r="W59" s="34">
        <v>0.42961607572667221</v>
      </c>
      <c r="X59" s="24">
        <v>0.99400574438710632</v>
      </c>
      <c r="Y59" s="24">
        <v>0.99159424226166559</v>
      </c>
      <c r="Z59" s="24">
        <v>0.3410868302079571</v>
      </c>
      <c r="AA59" s="24">
        <v>0.74739580956065621</v>
      </c>
      <c r="AB59" s="24">
        <v>0.96831581293893343</v>
      </c>
      <c r="AC59" s="25">
        <v>0.76032403511837054</v>
      </c>
    </row>
    <row r="60" spans="2:29" x14ac:dyDescent="0.2">
      <c r="B60" s="14" t="s">
        <v>34</v>
      </c>
      <c r="C60" s="11"/>
      <c r="D60" s="11"/>
      <c r="E60" s="38"/>
      <c r="F60" s="16">
        <v>0.13166295862391456</v>
      </c>
      <c r="G60" s="17">
        <v>0.99746410131991836</v>
      </c>
      <c r="H60" s="17">
        <v>2067.373205065996</v>
      </c>
      <c r="I60" s="31">
        <v>0.94746410131991832</v>
      </c>
      <c r="J60" s="23">
        <v>0.63569046560180575</v>
      </c>
      <c r="K60" s="24">
        <v>0.49269915752197185</v>
      </c>
      <c r="L60" s="24">
        <v>0.79767154516482786</v>
      </c>
      <c r="M60" s="24">
        <v>0.45239388071524983</v>
      </c>
      <c r="N60" s="24">
        <v>5.4331489169499585E-2</v>
      </c>
      <c r="O60" s="24">
        <v>0.69889355655346053</v>
      </c>
      <c r="P60" s="54">
        <v>0</v>
      </c>
      <c r="Q60" s="55">
        <v>0.50653124009449024</v>
      </c>
      <c r="R60" s="56">
        <v>0.93907239095627482</v>
      </c>
      <c r="S60" s="36"/>
      <c r="T60" s="163"/>
      <c r="U60" s="24">
        <v>0.72196903804819335</v>
      </c>
      <c r="V60" s="24">
        <v>0.20852322146385502</v>
      </c>
      <c r="W60" s="34">
        <v>0.67602698626223567</v>
      </c>
      <c r="X60" s="24">
        <v>0.3165413063839454</v>
      </c>
      <c r="Y60" s="24">
        <v>8.8712470933963949E-2</v>
      </c>
      <c r="Z60" s="24">
        <v>0.10062021435850027</v>
      </c>
      <c r="AA60" s="24">
        <v>4.0917351098440392E-2</v>
      </c>
      <c r="AB60" s="24">
        <v>4.030619833002657E-2</v>
      </c>
      <c r="AC60" s="25">
        <v>0.19653802287987304</v>
      </c>
    </row>
    <row r="61" spans="2:29" x14ac:dyDescent="0.2">
      <c r="B61" s="14" t="s">
        <v>36</v>
      </c>
      <c r="C61" s="11"/>
      <c r="D61" s="11"/>
      <c r="E61" s="38"/>
      <c r="F61" s="16">
        <v>0.86489658544177894</v>
      </c>
      <c r="G61" s="17">
        <v>0.89483288466027777</v>
      </c>
      <c r="H61" s="17">
        <v>2062.2416442330141</v>
      </c>
      <c r="I61" s="31">
        <v>0.84483288466027773</v>
      </c>
      <c r="J61" s="23">
        <v>0.4609524531914167</v>
      </c>
      <c r="K61" s="24">
        <v>0.35726646478816093</v>
      </c>
      <c r="L61" s="24">
        <v>0.28396041579173498</v>
      </c>
      <c r="M61" s="24">
        <v>0.47523944840321058</v>
      </c>
      <c r="N61" s="24">
        <v>0.8037469826469188</v>
      </c>
      <c r="O61" s="24">
        <v>6.1554191602847114E-2</v>
      </c>
      <c r="P61" s="54">
        <v>0.21217380173994294</v>
      </c>
      <c r="Q61" s="55">
        <v>0.5475874549826476</v>
      </c>
      <c r="R61" s="56">
        <v>0.11660295834982459</v>
      </c>
      <c r="S61" s="36"/>
      <c r="T61" s="163"/>
      <c r="U61" s="24">
        <v>0.36319258070172167</v>
      </c>
      <c r="V61" s="24">
        <v>0.47760556447370878</v>
      </c>
      <c r="W61" s="34">
        <v>5.481430276613309E-2</v>
      </c>
      <c r="X61" s="24">
        <v>0.91014236756306077</v>
      </c>
      <c r="Y61" s="24">
        <v>0.48181440579485424</v>
      </c>
      <c r="Z61" s="24">
        <v>0.15033949571836111</v>
      </c>
      <c r="AA61" s="24">
        <v>0.61533047236886762</v>
      </c>
      <c r="AB61" s="24">
        <v>0.69201961759576569</v>
      </c>
      <c r="AC61" s="25">
        <v>0.43877828950891901</v>
      </c>
    </row>
    <row r="62" spans="2:29" x14ac:dyDescent="0.2">
      <c r="B62" s="14" t="s">
        <v>37</v>
      </c>
      <c r="C62" s="11"/>
      <c r="D62" s="11"/>
      <c r="E62" s="38"/>
      <c r="F62" s="16">
        <v>0.35266190510670342</v>
      </c>
      <c r="G62" s="17">
        <v>0.52389113893778216</v>
      </c>
      <c r="H62" s="17">
        <v>2043.6945569468892</v>
      </c>
      <c r="I62" s="31">
        <v>0.47389113893778217</v>
      </c>
      <c r="J62" s="23">
        <v>0.48077563759811842</v>
      </c>
      <c r="K62" s="24">
        <v>0.37263065032355097</v>
      </c>
      <c r="L62" s="24">
        <v>4.6093734448328733E-2</v>
      </c>
      <c r="M62" s="24">
        <v>8.138686891705825E-2</v>
      </c>
      <c r="N62" s="24">
        <v>0.83566665678530339</v>
      </c>
      <c r="O62" s="24">
        <v>0.11322764250843373</v>
      </c>
      <c r="P62" s="54">
        <v>0.16610175094162094</v>
      </c>
      <c r="Q62" s="55">
        <v>0.94003137101026246</v>
      </c>
      <c r="R62" s="56">
        <v>0.42590652765384918</v>
      </c>
      <c r="S62" s="36"/>
      <c r="T62" s="163"/>
      <c r="U62" s="24">
        <v>0.29382889305011795</v>
      </c>
      <c r="V62" s="24">
        <v>0.52962833021241151</v>
      </c>
      <c r="W62" s="34">
        <v>0.76152364092827429</v>
      </c>
      <c r="X62" s="24">
        <v>6.9195212927223443E-2</v>
      </c>
      <c r="Y62" s="24">
        <v>8.9023028232817131E-2</v>
      </c>
      <c r="Z62" s="24">
        <v>0.18764085943956843</v>
      </c>
      <c r="AA62" s="24">
        <v>1</v>
      </c>
      <c r="AB62" s="24">
        <v>0.70740717162077116</v>
      </c>
      <c r="AC62" s="25">
        <v>0.89260839833822558</v>
      </c>
    </row>
    <row r="63" spans="2:29" x14ac:dyDescent="0.2">
      <c r="B63" s="14" t="s">
        <v>38</v>
      </c>
      <c r="C63" s="11"/>
      <c r="D63" s="11"/>
      <c r="E63" s="38"/>
      <c r="F63" s="16">
        <v>0.65805272043809204</v>
      </c>
      <c r="G63" s="17">
        <v>0.20772091231980511</v>
      </c>
      <c r="H63" s="17">
        <v>2027.8860456159903</v>
      </c>
      <c r="I63" s="31">
        <v>0.15772091231980512</v>
      </c>
      <c r="J63" s="23">
        <v>0.88614114562709922</v>
      </c>
      <c r="K63" s="24">
        <v>0.6868138182357324</v>
      </c>
      <c r="L63" s="24">
        <v>0.86419487909267645</v>
      </c>
      <c r="M63" s="24">
        <v>0.66215230565995886</v>
      </c>
      <c r="N63" s="24">
        <v>0.36651885994380923</v>
      </c>
      <c r="O63" s="24">
        <v>1</v>
      </c>
      <c r="P63" s="54">
        <v>0.21430296209226474</v>
      </c>
      <c r="Q63" s="55">
        <v>0.81968866994753797</v>
      </c>
      <c r="R63" s="56">
        <v>0.88083905091388015</v>
      </c>
      <c r="S63" s="36"/>
      <c r="T63" s="163"/>
      <c r="U63" s="24">
        <v>0.15827591239410044</v>
      </c>
      <c r="V63" s="24">
        <v>0.63129306570442467</v>
      </c>
      <c r="W63" s="34">
        <v>0.93030683560053229</v>
      </c>
      <c r="X63" s="24">
        <v>0.74452891201547522</v>
      </c>
      <c r="Y63" s="24">
        <v>0.7457555441008259</v>
      </c>
      <c r="Z63" s="24">
        <v>1</v>
      </c>
      <c r="AA63" s="24">
        <v>0.41484039565163222</v>
      </c>
      <c r="AB63" s="24">
        <v>0.12071491992621311</v>
      </c>
      <c r="AC63" s="25">
        <v>0.46290485263629427</v>
      </c>
    </row>
    <row r="64" spans="2:29" x14ac:dyDescent="0.2">
      <c r="B64" s="14" t="s">
        <v>39</v>
      </c>
      <c r="C64" s="11"/>
      <c r="D64" s="11"/>
      <c r="E64" s="38"/>
      <c r="F64" s="16">
        <v>1</v>
      </c>
      <c r="G64" s="17">
        <v>3.8804774382257941E-2</v>
      </c>
      <c r="H64" s="17">
        <v>2020.5</v>
      </c>
      <c r="I64" s="31">
        <v>0.01</v>
      </c>
      <c r="J64" s="23">
        <v>0.74922917897471275</v>
      </c>
      <c r="K64" s="24">
        <v>0.58069863439315839</v>
      </c>
      <c r="L64" s="24">
        <v>0.59857472928080124</v>
      </c>
      <c r="M64" s="24">
        <v>0.66566774808104323</v>
      </c>
      <c r="N64" s="24">
        <v>0.80643971461972452</v>
      </c>
      <c r="O64" s="24">
        <v>0.52036545695828096</v>
      </c>
      <c r="P64" s="54">
        <v>0.38007844763609211</v>
      </c>
      <c r="Q64" s="55">
        <v>0.4540736155686701</v>
      </c>
      <c r="R64" s="56">
        <v>0.63969072860749687</v>
      </c>
      <c r="S64" s="36"/>
      <c r="T64" s="163"/>
      <c r="U64" s="24">
        <v>0.22663580830884511</v>
      </c>
      <c r="V64" s="24">
        <v>0.58002314376836617</v>
      </c>
      <c r="W64" s="34">
        <v>0.42229673425089143</v>
      </c>
      <c r="X64" s="24">
        <v>0.78787702051068131</v>
      </c>
      <c r="Y64" s="24">
        <v>9.0352983370774935E-4</v>
      </c>
      <c r="Z64" s="24">
        <v>0.12417483856722338</v>
      </c>
      <c r="AA64" s="24">
        <v>0.99968839149566591</v>
      </c>
      <c r="AB64" s="24">
        <v>0.86375679188306542</v>
      </c>
      <c r="AC64" s="25">
        <v>0.86146469983732854</v>
      </c>
    </row>
    <row r="65" spans="2:29" x14ac:dyDescent="0.2">
      <c r="B65" s="14" t="s">
        <v>40</v>
      </c>
      <c r="C65" s="11"/>
      <c r="D65" s="11"/>
      <c r="E65" s="38"/>
      <c r="F65" s="16">
        <v>0.1987002388721211</v>
      </c>
      <c r="G65" s="17">
        <v>0.20343432260521749</v>
      </c>
      <c r="H65" s="17">
        <v>2027.6717161302608</v>
      </c>
      <c r="I65" s="31">
        <v>0.1534343226052175</v>
      </c>
      <c r="J65" s="23">
        <v>0.88146860340203104</v>
      </c>
      <c r="K65" s="24">
        <v>0.68319231100485478</v>
      </c>
      <c r="L65" s="24">
        <v>0.44397071747824679</v>
      </c>
      <c r="M65" s="24">
        <v>0.73840886052184151</v>
      </c>
      <c r="N65" s="24">
        <v>0.91683938319905611</v>
      </c>
      <c r="O65" s="24">
        <v>0.75816566247101536</v>
      </c>
      <c r="P65" s="54">
        <v>0.52606410642867174</v>
      </c>
      <c r="Q65" s="55">
        <v>0.97036692369927258</v>
      </c>
      <c r="R65" s="56">
        <v>0.42853052323587904</v>
      </c>
      <c r="S65" s="36"/>
      <c r="T65" s="163"/>
      <c r="U65" s="24">
        <v>0.15309802898814118</v>
      </c>
      <c r="V65" s="24">
        <v>0.63517647825889412</v>
      </c>
      <c r="W65" s="34">
        <v>0.97066293568621054</v>
      </c>
      <c r="X65" s="24">
        <v>0.34883392745131436</v>
      </c>
      <c r="Y65" s="24">
        <v>0.16539193113203951</v>
      </c>
      <c r="Z65" s="24">
        <v>0.96069987595540185</v>
      </c>
      <c r="AA65" s="24">
        <v>0.88969592967434574</v>
      </c>
      <c r="AB65" s="24">
        <v>0.71490655880405884</v>
      </c>
      <c r="AC65" s="25">
        <v>0.39604418910888745</v>
      </c>
    </row>
    <row r="66" spans="2:29" ht="17" thickBot="1" x14ac:dyDescent="0.25">
      <c r="B66" s="14" t="s">
        <v>41</v>
      </c>
      <c r="C66" s="11"/>
      <c r="D66" s="11"/>
      <c r="E66" s="38"/>
      <c r="F66" s="42">
        <v>0.3440812341941083</v>
      </c>
      <c r="G66" s="26">
        <v>7.6101218753152261E-2</v>
      </c>
      <c r="H66" s="26">
        <v>2021.3050609376576</v>
      </c>
      <c r="I66" s="32">
        <v>2.6101218753152258E-2</v>
      </c>
      <c r="J66" s="27">
        <v>0.86144678681480169</v>
      </c>
      <c r="K66" s="28">
        <v>0.66767417332876355</v>
      </c>
      <c r="L66" s="28">
        <v>0.49448330638498073</v>
      </c>
      <c r="M66" s="28">
        <v>0.46201153223115743</v>
      </c>
      <c r="N66" s="28">
        <v>1</v>
      </c>
      <c r="O66" s="28">
        <v>0.56639782689624973</v>
      </c>
      <c r="P66" s="57">
        <v>0.54750605070944913</v>
      </c>
      <c r="Q66" s="58">
        <v>0.86517723204414021</v>
      </c>
      <c r="R66" s="59">
        <v>0.73814326503536676</v>
      </c>
      <c r="S66" s="36"/>
      <c r="T66" s="164"/>
      <c r="U66" s="24">
        <v>0.25537746242367854</v>
      </c>
      <c r="V66" s="24">
        <v>0.55846690318224113</v>
      </c>
      <c r="W66" s="35">
        <v>5.6650770844047724E-2</v>
      </c>
      <c r="X66" s="28">
        <v>0.19161564651077179</v>
      </c>
      <c r="Y66" s="28">
        <v>0.70192803138370941</v>
      </c>
      <c r="Z66" s="28">
        <v>0.6749415492831301</v>
      </c>
      <c r="AA66" s="28">
        <v>0.37184424477434608</v>
      </c>
      <c r="AB66" s="28">
        <v>0.91228807947968282</v>
      </c>
      <c r="AC66" s="29">
        <v>1</v>
      </c>
    </row>
  </sheetData>
  <mergeCells count="26">
    <mergeCell ref="E4:E7"/>
    <mergeCell ref="F4:F7"/>
    <mergeCell ref="G4:G7"/>
    <mergeCell ref="B2:R2"/>
    <mergeCell ref="B25:R25"/>
    <mergeCell ref="J4:AC4"/>
    <mergeCell ref="H5:H7"/>
    <mergeCell ref="I5:I7"/>
    <mergeCell ref="J5:R6"/>
    <mergeCell ref="T5:T22"/>
    <mergeCell ref="U5:AC6"/>
    <mergeCell ref="B4:B7"/>
    <mergeCell ref="C4:C7"/>
    <mergeCell ref="D4:D7"/>
    <mergeCell ref="B48:B51"/>
    <mergeCell ref="C48:C51"/>
    <mergeCell ref="D48:D51"/>
    <mergeCell ref="E48:E51"/>
    <mergeCell ref="F48:F51"/>
    <mergeCell ref="G48:G51"/>
    <mergeCell ref="J48:AC48"/>
    <mergeCell ref="H49:H51"/>
    <mergeCell ref="I49:I51"/>
    <mergeCell ref="J49:R50"/>
    <mergeCell ref="T49:T66"/>
    <mergeCell ref="U49:AC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Tutorial Notes</vt:lpstr>
      <vt:lpstr>SQ1 - Framework part statements</vt:lpstr>
      <vt:lpstr>SQ2 - Set Priority Levels</vt:lpstr>
      <vt:lpstr>Q1 - Compile Raw Data</vt:lpstr>
      <vt:lpstr>Q2 - Normalize Res Indicators</vt:lpstr>
      <vt:lpstr>Q3 - Calculate Resilience Score</vt:lpstr>
      <vt:lpstr>Q4 - Normalize Human Impacts</vt:lpstr>
      <vt:lpstr>Q5 - Calculate Human Impacts </vt:lpstr>
      <vt:lpstr>Q6 - Normalize Other Scores</vt:lpstr>
      <vt:lpstr>Q7 - Calculate Priority Scores</vt:lpstr>
      <vt:lpstr>Q8 - Stop-Light Colors</vt:lpstr>
      <vt:lpstr>Q9 - Set Priority Levels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maynardmarine@gmail.com</dc:creator>
  <cp:lastModifiedBy>Elizabeth Shaver</cp:lastModifiedBy>
  <dcterms:created xsi:type="dcterms:W3CDTF">2020-10-06T14:18:23Z</dcterms:created>
  <dcterms:modified xsi:type="dcterms:W3CDTF">2020-10-21T15:29:25Z</dcterms:modified>
</cp:coreProperties>
</file>